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F:\DUW\AVIVA\FINAL DOCUMENTS\"/>
    </mc:Choice>
  </mc:AlternateContent>
  <xr:revisionPtr revIDLastSave="0" documentId="8_{033EE939-9BFE-4CD3-ADB7-7F06242430BD}" xr6:coauthVersionLast="47" xr6:coauthVersionMax="47" xr10:uidLastSave="{00000000-0000-0000-0000-000000000000}"/>
  <workbookProtection workbookAlgorithmName="SHA-512" workbookHashValue="1snRzsiy4qVq0RGXZa1+qlGn2R/lYqV7ZeOTNlritr/SE46EsgNnAE2/fvIDajebohUBb3NQhQLAvu4CPmawFQ==" workbookSaltValue="U/bUe4cpyLsfEwXGY5AaAA==" workbookSpinCount="100000" lockStructure="1"/>
  <bookViews>
    <workbookView xWindow="-120" yWindow="-120" windowWidth="29040" windowHeight="15840" xr2:uid="{00000000-000D-0000-FFFF-FFFF00000000}"/>
  </bookViews>
  <sheets>
    <sheet name="Quotation" sheetId="3" r:id="rId1"/>
    <sheet name="Levy sheet" sheetId="5" r:id="rId2"/>
    <sheet name="Land Type Definitions" sheetId="4" r:id="rId3"/>
    <sheet name="Rates" sheetId="1" state="hidden" r:id="rId4"/>
  </sheets>
  <definedNames>
    <definedName name="_xlnm.Print_Area" localSheetId="0">Quotation!$B$2:$P$102</definedName>
    <definedName name="Z_95F69684_2868_4FC5_861B_727DF29869DE_.wvu.Cols" localSheetId="0" hidden="1">Quotation!$I:$P</definedName>
    <definedName name="Z_95F69684_2868_4FC5_861B_727DF29869DE_.wvu.PrintArea" localSheetId="0" hidden="1">Quotation!$B$2:$P$102</definedName>
    <definedName name="Z_95F69684_2868_4FC5_861B_727DF29869DE_.wvu.Rows" localSheetId="0" hidden="1">Quotation!$75:$104</definedName>
  </definedNames>
  <calcPr calcId="191029"/>
  <customWorkbookViews>
    <customWorkbookView name="test" guid="{B43AB4DB-73B0-4E0B-B9A1-1D56E437D35E}" includePrintSettings="0" includeHiddenRowCol="0" maximized="1" xWindow="-8" yWindow="-8" windowWidth="1296" windowHeight="1000" activeSheetId="3"/>
    <customWorkbookView name="singlepage" guid="{95F69684-2868-4FC5-861B-727DF29869DE}" maximized="1" xWindow="-8" yWindow="-8" windowWidth="1296" windowHeight="1000"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4" i="3" l="1"/>
  <c r="I70" i="5"/>
  <c r="H70" i="5"/>
  <c r="G70" i="5"/>
  <c r="I69" i="5"/>
  <c r="H69" i="5"/>
  <c r="G69" i="5"/>
  <c r="I68" i="5"/>
  <c r="H68" i="5"/>
  <c r="G68" i="5"/>
  <c r="I67" i="5"/>
  <c r="H67" i="5"/>
  <c r="G67" i="5"/>
  <c r="I66" i="5"/>
  <c r="H66" i="5"/>
  <c r="G66" i="5"/>
  <c r="I65" i="5"/>
  <c r="H65" i="5"/>
  <c r="G65" i="5"/>
  <c r="I64" i="5"/>
  <c r="H64" i="5"/>
  <c r="G64" i="5"/>
  <c r="G59" i="5"/>
  <c r="H59" i="5"/>
  <c r="I59" i="5"/>
  <c r="I58" i="5"/>
  <c r="H58" i="5"/>
  <c r="G58" i="5"/>
  <c r="I57" i="5"/>
  <c r="H57" i="5"/>
  <c r="G57" i="5"/>
  <c r="I56" i="5"/>
  <c r="H56" i="5"/>
  <c r="G56" i="5"/>
  <c r="I55" i="5"/>
  <c r="H55" i="5"/>
  <c r="G55" i="5"/>
  <c r="I54" i="5"/>
  <c r="H54" i="5"/>
  <c r="G54" i="5"/>
  <c r="I53" i="5"/>
  <c r="H53" i="5"/>
  <c r="G53" i="5"/>
  <c r="I52" i="5"/>
  <c r="H52" i="5"/>
  <c r="G52" i="5"/>
  <c r="I46" i="5"/>
  <c r="H46" i="5"/>
  <c r="G46" i="5"/>
  <c r="I45" i="5"/>
  <c r="H45" i="5"/>
  <c r="G45" i="5"/>
  <c r="I44" i="5"/>
  <c r="H44" i="5"/>
  <c r="G44" i="5"/>
  <c r="I43" i="5"/>
  <c r="H43" i="5"/>
  <c r="G43" i="5"/>
  <c r="I42" i="5"/>
  <c r="H42" i="5"/>
  <c r="G42" i="5"/>
  <c r="I41" i="5"/>
  <c r="H41" i="5"/>
  <c r="G41" i="5"/>
  <c r="I40" i="5"/>
  <c r="H40" i="5"/>
  <c r="G40" i="5"/>
  <c r="G29" i="5"/>
  <c r="H29" i="5"/>
  <c r="I29" i="5"/>
  <c r="G30" i="5"/>
  <c r="H30" i="5"/>
  <c r="I30" i="5"/>
  <c r="G31" i="5"/>
  <c r="H31" i="5"/>
  <c r="I31" i="5"/>
  <c r="G32" i="5"/>
  <c r="H32" i="5"/>
  <c r="I32" i="5"/>
  <c r="G33" i="5"/>
  <c r="H33" i="5"/>
  <c r="I33" i="5"/>
  <c r="G34" i="5"/>
  <c r="H34" i="5"/>
  <c r="I34" i="5"/>
  <c r="I28" i="5"/>
  <c r="H28" i="5"/>
  <c r="G28" i="5"/>
  <c r="G17" i="5"/>
  <c r="H17" i="5"/>
  <c r="I17" i="5"/>
  <c r="G18" i="5"/>
  <c r="H18" i="5"/>
  <c r="I18" i="5"/>
  <c r="G19" i="5"/>
  <c r="H19" i="5"/>
  <c r="I19" i="5"/>
  <c r="G20" i="5"/>
  <c r="H20" i="5"/>
  <c r="I20" i="5"/>
  <c r="G21" i="5"/>
  <c r="H21" i="5"/>
  <c r="I21" i="5"/>
  <c r="G22" i="5"/>
  <c r="H22" i="5"/>
  <c r="I22" i="5"/>
  <c r="G23" i="5"/>
  <c r="H23" i="5"/>
  <c r="I23" i="5"/>
  <c r="I16" i="5"/>
  <c r="H16" i="5"/>
  <c r="G16" i="5"/>
  <c r="H4" i="5"/>
  <c r="I4" i="5"/>
  <c r="H5" i="5"/>
  <c r="I5" i="5"/>
  <c r="H6" i="5"/>
  <c r="I6" i="5"/>
  <c r="H7" i="5"/>
  <c r="I7" i="5"/>
  <c r="H8" i="5"/>
  <c r="I8" i="5"/>
  <c r="H9" i="5"/>
  <c r="I9" i="5"/>
  <c r="H10" i="5"/>
  <c r="I10" i="5"/>
  <c r="H11" i="5"/>
  <c r="I11" i="5"/>
  <c r="G5" i="5"/>
  <c r="G6" i="5"/>
  <c r="G7" i="5"/>
  <c r="G8" i="5"/>
  <c r="G9" i="5"/>
  <c r="G10" i="5"/>
  <c r="G11" i="5"/>
  <c r="G4" i="5"/>
  <c r="D113" i="3"/>
  <c r="C77" i="3"/>
  <c r="D63" i="3"/>
  <c r="D118" i="3"/>
  <c r="D117" i="3"/>
  <c r="D115" i="3"/>
  <c r="D116" i="3"/>
  <c r="D114" i="3"/>
  <c r="D93" i="3"/>
  <c r="D94" i="3"/>
  <c r="D95" i="3"/>
  <c r="D96" i="3"/>
  <c r="D97" i="3"/>
  <c r="D98" i="3"/>
  <c r="D99" i="3"/>
  <c r="D100" i="3"/>
  <c r="D101" i="3"/>
  <c r="D102" i="3"/>
  <c r="D103" i="3"/>
  <c r="D104" i="3"/>
  <c r="D105" i="3"/>
  <c r="D106" i="3"/>
  <c r="D107" i="3"/>
  <c r="D108" i="3"/>
  <c r="D109" i="3"/>
  <c r="D110" i="3"/>
  <c r="D111" i="3"/>
  <c r="D112" i="3"/>
  <c r="D91" i="3"/>
  <c r="D92" i="3"/>
  <c r="D87" i="3"/>
  <c r="G89" i="3" l="1"/>
  <c r="D90" i="3"/>
  <c r="D89" i="3"/>
  <c r="D88" i="3"/>
  <c r="D77" i="3"/>
  <c r="D119" i="3" l="1"/>
  <c r="F76" i="3"/>
  <c r="D62" i="3" l="1"/>
  <c r="F78" i="3"/>
  <c r="G86" i="3" l="1"/>
  <c r="F86" i="3"/>
  <c r="G83" i="3"/>
  <c r="F81" i="3"/>
  <c r="F82" i="3"/>
  <c r="F83" i="3"/>
  <c r="G81" i="3"/>
  <c r="F85" i="3"/>
  <c r="G84" i="3"/>
  <c r="G85" i="3"/>
  <c r="F84" i="3"/>
  <c r="G82" i="3"/>
  <c r="F80" i="3" l="1"/>
  <c r="F77" i="3"/>
  <c r="C76" i="3" l="1"/>
  <c r="C80" i="3" l="1"/>
  <c r="D76" i="3"/>
  <c r="D80" i="3" l="1"/>
  <c r="C81" i="3" s="1"/>
  <c r="D75" i="3"/>
  <c r="E60" i="3" s="1"/>
  <c r="C82" i="3"/>
  <c r="E59" i="3" s="1"/>
</calcChain>
</file>

<file path=xl/sharedStrings.xml><?xml version="1.0" encoding="utf-8"?>
<sst xmlns="http://schemas.openxmlformats.org/spreadsheetml/2006/main" count="635" uniqueCount="162">
  <si>
    <t>Grazing Landland, Mooreland, Woodland &amp; Pasture Land</t>
  </si>
  <si>
    <t>Land Size</t>
  </si>
  <si>
    <t xml:space="preserve">€1,300,000 LOI </t>
  </si>
  <si>
    <t>€2,600,000 LOI</t>
  </si>
  <si>
    <t>€6,500,000 LOI</t>
  </si>
  <si>
    <t>Up to 5 Acres</t>
  </si>
  <si>
    <t>Up to 10 Acres</t>
  </si>
  <si>
    <t>Up to 20 Acres</t>
  </si>
  <si>
    <t>Up to 45 Acres</t>
  </si>
  <si>
    <t>Over 45 Acres</t>
  </si>
  <si>
    <t>Refers</t>
  </si>
  <si>
    <t>Rough Country</t>
  </si>
  <si>
    <t>Development Site, Private Road</t>
  </si>
  <si>
    <t>Self Build</t>
  </si>
  <si>
    <t>Premium</t>
  </si>
  <si>
    <t>yes</t>
  </si>
  <si>
    <t>Grazing Land</t>
  </si>
  <si>
    <t>Woodland</t>
  </si>
  <si>
    <t>Mooreland</t>
  </si>
  <si>
    <t>Pasture Land</t>
  </si>
  <si>
    <t>Development Site</t>
  </si>
  <si>
    <t>Proposer Name</t>
  </si>
  <si>
    <t>Risk Address</t>
  </si>
  <si>
    <t>Inception Date</t>
  </si>
  <si>
    <t>Postal Address</t>
  </si>
  <si>
    <t>Riva</t>
  </si>
  <si>
    <t>Gross</t>
  </si>
  <si>
    <t>Dolmen fees</t>
  </si>
  <si>
    <t>land type</t>
  </si>
  <si>
    <t>size</t>
  </si>
  <si>
    <t>limit</t>
  </si>
  <si>
    <t>premium</t>
  </si>
  <si>
    <t>Yes</t>
  </si>
  <si>
    <t>Refer to Dolmen</t>
  </si>
  <si>
    <t>Risk declined</t>
  </si>
  <si>
    <t>Please agree to the assumptions</t>
  </si>
  <si>
    <t>N/A</t>
  </si>
  <si>
    <t>total premium</t>
  </si>
  <si>
    <t>Dolmen Insurance Brokers Ltd. t/a Dolmen Underwriting, is regulated by the Central Bank of Ireland</t>
  </si>
  <si>
    <t>(please select)</t>
  </si>
  <si>
    <t>Quote Valid for 30 days</t>
  </si>
  <si>
    <t>Premium incl Levy &amp; Fees*</t>
  </si>
  <si>
    <t>No</t>
  </si>
  <si>
    <t>Please Select</t>
  </si>
  <si>
    <t>EL</t>
  </si>
  <si>
    <t>Up to 60 Acres</t>
  </si>
  <si>
    <t>Up to 75 Acres</t>
  </si>
  <si>
    <t>Tillage</t>
  </si>
  <si>
    <t>Commercial Private Road</t>
  </si>
  <si>
    <t>Minimum excess Applicable:</t>
  </si>
  <si>
    <t>Minimum Excess €500 each and every claim</t>
  </si>
  <si>
    <t>Land:</t>
  </si>
  <si>
    <t>EL:</t>
  </si>
  <si>
    <t>This quote is an indication of price only. To get a final quote, you will need to submit an email with the quick quote attached to team@dolmenunderwriting.ie. Errors and omissions excepted.</t>
  </si>
  <si>
    <t>Comm. Private Road</t>
  </si>
  <si>
    <t>Minimum and Deposit</t>
  </si>
  <si>
    <t>Res. Private Road</t>
  </si>
  <si>
    <t>UW Fee</t>
  </si>
  <si>
    <t>UWFee</t>
  </si>
  <si>
    <t>Up to 100 Acres</t>
  </si>
  <si>
    <t>Over 100 Acres</t>
  </si>
  <si>
    <t>EL UW Fee</t>
  </si>
  <si>
    <t xml:space="preserve">* This quotation includes: </t>
  </si>
  <si>
    <t>Property Owners Liability amount required</t>
  </si>
  <si>
    <t>Accuracy and Honesty Warning</t>
  </si>
  <si>
    <t>The information provided by you in answer to the questions asked below has a legal effect as a representation made by you to Insurers prior to entering into the contract of insurance. Please check the information carefully and make sure it is correct. If you make any misrepresentation Insurers may have the right to repudiate any liability, or limit the amount payable under any claim, or terminate the contract of insurance on giving you reasonable notice. As a result, you may also find it difficult to arrange this type of insurance in the future.</t>
  </si>
  <si>
    <t xml:space="preserve">Do you (the proposer) reside outside of the Republic of Ireland? </t>
  </si>
  <si>
    <t>Is the site used as a car park only?</t>
  </si>
  <si>
    <t xml:space="preserve">Description </t>
  </si>
  <si>
    <t xml:space="preserve">Grazing Land </t>
  </si>
  <si>
    <t xml:space="preserve">Pasture Land </t>
  </si>
  <si>
    <t xml:space="preserve">Moorland </t>
  </si>
  <si>
    <t xml:space="preserve">Grassland – can be used for keeping animals </t>
  </si>
  <si>
    <t xml:space="preserve">Subject to conditions as stated on policy wording. </t>
  </si>
  <si>
    <t xml:space="preserve">Woodland </t>
  </si>
  <si>
    <t xml:space="preserve">Sites which are predominantly trees / forest </t>
  </si>
  <si>
    <t xml:space="preserve">Rough Country </t>
  </si>
  <si>
    <t xml:space="preserve">Rough Land which may be uneven in nature, rocky or overgrown. </t>
  </si>
  <si>
    <t xml:space="preserve">Tillage </t>
  </si>
  <si>
    <t xml:space="preserve">Sites used for growing crops. Sites may be laying fallow. </t>
  </si>
  <si>
    <t xml:space="preserve">Development site </t>
  </si>
  <si>
    <t xml:space="preserve">Sites which are either under or awaiting construction. Sites with the intention of future development. </t>
  </si>
  <si>
    <t xml:space="preserve">Residential Private Road </t>
  </si>
  <si>
    <t xml:space="preserve">The sites are fully complete common areas (roadways, footpaths, green areas) of residential streets/estates. </t>
  </si>
  <si>
    <t xml:space="preserve">Commercial Private Road </t>
  </si>
  <si>
    <t xml:space="preserve">The sites are the fully complete common areas (roadways, footpaths green areas) of business parks, retail parks, office parks etc. </t>
  </si>
  <si>
    <t xml:space="preserve">Self-build site </t>
  </si>
  <si>
    <t xml:space="preserve">The sites are similar to development sites, however it is the intention of the proposer to commence work on the site themselves without the use of a contractor. </t>
  </si>
  <si>
    <t>Land Type Definitions</t>
  </si>
  <si>
    <t xml:space="preserve">Land type </t>
  </si>
  <si>
    <t>Broker Commission</t>
  </si>
  <si>
    <t>Broker commission</t>
  </si>
  <si>
    <t>Land Type   (for definitions, see second tab)</t>
  </si>
  <si>
    <t>Up to 30 Acres</t>
  </si>
  <si>
    <t>EL premium incl levy</t>
  </si>
  <si>
    <t>EL premium excl levy</t>
  </si>
  <si>
    <t>Employers Liability required (LOI €13m)</t>
  </si>
  <si>
    <t>Is the land type selected, an accurate representation of the site based on the separate “Land Type Definitions” document?</t>
  </si>
  <si>
    <t>Does the land Contain any septic/water treatment tanks that are not fully fenced off?</t>
  </si>
  <si>
    <t>Has the land ever contained any refuse dumps, landfill, mines, sandpits or quarries?</t>
  </si>
  <si>
    <t>Does the land Contain any beach, sea, lake, pond, well, stream or river located on or adjacent to it that are not fully fenced off?</t>
  </si>
  <si>
    <t>Does the Land contain any play equipment, playgrounds, crèches or any similar childcare facilities?</t>
  </si>
  <si>
    <t>Does the land Contain any operational/trading risk E.g. holiday rentals, riding school etc?</t>
  </si>
  <si>
    <t>Does the land Contain any buildings or structures other than business parks, apartment blocks, individual houses or residential portfolios?</t>
  </si>
  <si>
    <t>Does the land Contain any derelict buildings?</t>
  </si>
  <si>
    <t>Does the land Contain any sports facilities/equipment on site or the site is used for any sporting/athletic activities?</t>
  </si>
  <si>
    <t>Leased/occupied by a third party  for keeping cattle/livestock or any other animals OR used for crop growing/cultivation and the third has separate insurance in place?</t>
  </si>
  <si>
    <t>Is the land used to store any materials?</t>
  </si>
  <si>
    <t>Could the land be considered a “ghost” or unoccupied residential estate?</t>
  </si>
  <si>
    <t>Have you or any principal in the business ever been declared bankrupt or insolvent, been the subject of a Court Judgement (including a court enforcement order enforced by a sheriff, bailiff, or other similar person or body), liquidation, receivership, examinership, court approved compromise with creditors or any other insolvency arrangement?</t>
  </si>
  <si>
    <t>Have you or any person material to the risk ever been convicted of or charged (but not yet tried) under the Factories Act or Prohibition Notice under the Safety Health and Welfare at Work Act 2005?</t>
  </si>
  <si>
    <t>Have you or any person material to the risk suffered any loss or damage or made any claims during the last 5 years, whether insured or not?</t>
  </si>
  <si>
    <t xml:space="preserve">Are you involved in any hazardous processes or work including: </t>
  </si>
  <si>
    <t>a) Work at a height above 5 metres
b) Work at a depth below 3 metres
c) Use of mechanical wood-working machinery (not including lathes, fret-saws, boring machines, sanding machines or mechanically driven portable tools applied to the work by hand other than pendulum and swing saws)
d) Any use of heat 
e) Any work involving asbestos or where asbestos is being moved or removed, unless a registered asbestos contractor is used
f) Use of goods which are poisonous or dangerous or used in petrochemical or aerospace industries, the computer industry, explosives, toxic or corrosive chemicals or gases, welding or blow-lamp equipment, asbestos, silica, radioactive substances or other substance involving a health hazard
g) Any work or visits outside of the Republic of Ireland
h) Risks where the Insured or any employee or volunteer is domiciled outside of the Republic 
i) Manual work by Employees Liability other than general maintenance in respect of land and boundaries only
j) Do the annual wages for employees exceed €5,000</t>
  </si>
  <si>
    <t>Have you or any principal involved in the business ever been disqualified from being a company director?</t>
  </si>
  <si>
    <t>Have you or any person material to the risk has ever been convicted of or charged (but not yet tried) or been given an Adult Caution or any other similar caution in respect of any criminal offence other than a motoring offence?</t>
  </si>
  <si>
    <t>Have you ever been refused insurance, renewal or had any special terms or conditions imposed by an insurer?</t>
  </si>
  <si>
    <t>Are you already insured with Aviva?</t>
  </si>
  <si>
    <t>Have you ever entered into agreements assuming liability, which you would not have been liable for in the absence of such agreements?</t>
  </si>
  <si>
    <t>Have you had a break in cover?</t>
  </si>
  <si>
    <t>Please complete all questions</t>
  </si>
  <si>
    <t>Q1 LT</t>
  </si>
  <si>
    <t>Q2 LS</t>
  </si>
  <si>
    <t>Q3 PL</t>
  </si>
  <si>
    <t>Q4 EL</t>
  </si>
  <si>
    <t>Q5</t>
  </si>
  <si>
    <t>Q6</t>
  </si>
  <si>
    <t>Q7</t>
  </si>
  <si>
    <t>Q8</t>
  </si>
  <si>
    <t>Q9</t>
  </si>
  <si>
    <t>Q10</t>
  </si>
  <si>
    <t>Q11</t>
  </si>
  <si>
    <t>Q12</t>
  </si>
  <si>
    <t>Q13</t>
  </si>
  <si>
    <t>Q14</t>
  </si>
  <si>
    <t>Q15</t>
  </si>
  <si>
    <t>Q16</t>
  </si>
  <si>
    <t>Q17</t>
  </si>
  <si>
    <t>Q18</t>
  </si>
  <si>
    <t>Q19</t>
  </si>
  <si>
    <t>Q20</t>
  </si>
  <si>
    <t>Q21</t>
  </si>
  <si>
    <t>Q22</t>
  </si>
  <si>
    <t>Q23</t>
  </si>
  <si>
    <t>Q24</t>
  </si>
  <si>
    <t>Q25</t>
  </si>
  <si>
    <t>Q26</t>
  </si>
  <si>
    <t>Q27</t>
  </si>
  <si>
    <t>Q28</t>
  </si>
  <si>
    <t>Q29</t>
  </si>
  <si>
    <t>Q30</t>
  </si>
  <si>
    <t>Q31</t>
  </si>
  <si>
    <t xml:space="preserve">     - 4% Government Levy, Documentation Fee €40 and €50 or 10% (whichever greater) Dolmen Underwriting fee</t>
  </si>
  <si>
    <t>Q32</t>
  </si>
  <si>
    <t>Including Levy</t>
  </si>
  <si>
    <t>Excluding Levy</t>
  </si>
  <si>
    <t>Is the land Fully walled/fenced and secure?
(Land types; residential or commercial private road should just answer Yes)</t>
  </si>
  <si>
    <t>Do you agree that you either; a) do not keep cattle/livestock or any other animals on the land or, b) you do keep cattle/livestock or any other animals on the land but you do have separate insurance in place for this activity?</t>
  </si>
  <si>
    <t>Do you agree that either a) you do not use the land for crop growing/cultivation, or, b) you do use the land for crop growing/cultivation but you have your own insurance in place for this activity?</t>
  </si>
  <si>
    <t>Insurer: Aviva Insurance Ireland DAC</t>
  </si>
  <si>
    <t>Quick Quote Version 10/26/003</t>
  </si>
  <si>
    <t>Land Liability Quick Quote V10-26-003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</si>
</sst>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quot;€&quot;#,##0;[Red]\-&quot;€&quot;#,##0"/>
    <numFmt numFmtId="165" formatCode="_-&quot;€&quot;* #,##0.00_-;\-&quot;€&quot;* #,##0.00_-;_-&quot;€&quot;* &quot;-&quot;??_-;_-@_-"/>
    <numFmt numFmtId="166" formatCode="&quot;€&quot;#,##0.00"/>
    <numFmt numFmtId="167" formatCode="_-&quot;€&quot;* #,##0_-;\-&quot;€&quot;* #,##0_-;_-&quot;€&quot;* &quot;-&quot;??_-;_-@_-"/>
    <numFmt numFmtId="168" formatCode="[$-F800]dddd\,\ mmmm\ dd\,\ yyyy"/>
    <numFmt numFmtId="169" formatCode="#,##0.00_ ;\-#,##0.00\ "/>
    <numFmt numFmtId="170" formatCode="&quot;€&quot;#,##0"/>
  </numFmts>
  <fonts count="19" x14ac:knownFonts="1">
    <font>
      <sz val="10"/>
      <name val="Arial"/>
    </font>
    <font>
      <b/>
      <sz val="10"/>
      <name val="Arial"/>
      <family val="2"/>
    </font>
    <font>
      <b/>
      <sz val="14"/>
      <name val="Verdana"/>
      <family val="2"/>
    </font>
    <font>
      <b/>
      <sz val="14"/>
      <name val="Arial"/>
      <family val="2"/>
    </font>
    <font>
      <sz val="8"/>
      <name val="Arial"/>
      <family val="2"/>
    </font>
    <font>
      <sz val="10"/>
      <name val="Arial"/>
      <family val="2"/>
    </font>
    <font>
      <b/>
      <sz val="18"/>
      <name val="Arial"/>
      <family val="2"/>
    </font>
    <font>
      <sz val="12"/>
      <name val="Arial"/>
      <family val="2"/>
    </font>
    <font>
      <b/>
      <sz val="12"/>
      <name val="Arial"/>
      <family val="2"/>
    </font>
    <font>
      <b/>
      <sz val="12"/>
      <name val="Arial"/>
      <family val="2"/>
    </font>
    <font>
      <sz val="10"/>
      <color indexed="9"/>
      <name val="Arial"/>
      <family val="2"/>
    </font>
    <font>
      <b/>
      <sz val="10"/>
      <name val="Arial"/>
      <family val="2"/>
    </font>
    <font>
      <sz val="12"/>
      <name val="Arial"/>
      <family val="2"/>
    </font>
    <font>
      <sz val="10"/>
      <name val="Arial"/>
      <family val="2"/>
    </font>
    <font>
      <sz val="11"/>
      <name val="Arial"/>
      <family val="2"/>
    </font>
    <font>
      <b/>
      <sz val="11"/>
      <name val="Arial"/>
      <family val="2"/>
    </font>
    <font>
      <b/>
      <sz val="14"/>
      <name val="Arial"/>
      <family val="2"/>
    </font>
    <font>
      <b/>
      <sz val="11"/>
      <color rgb="FF000000"/>
      <name val="Calibri"/>
      <family val="2"/>
    </font>
    <font>
      <sz val="11"/>
      <color rgb="FF000000"/>
      <name val="Calibri"/>
      <family val="2"/>
    </font>
  </fonts>
  <fills count="8">
    <fill>
      <patternFill patternType="none"/>
    </fill>
    <fill>
      <patternFill patternType="gray125"/>
    </fill>
    <fill>
      <patternFill patternType="solid">
        <fgColor indexed="44"/>
        <bgColor indexed="64"/>
      </patternFill>
    </fill>
    <fill>
      <patternFill patternType="solid">
        <fgColor indexed="40"/>
        <bgColor indexed="64"/>
      </patternFill>
    </fill>
    <fill>
      <patternFill patternType="solid">
        <fgColor theme="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165" fontId="5" fillId="0" borderId="0" applyFont="0" applyFill="0" applyBorder="0" applyAlignment="0" applyProtection="0"/>
  </cellStyleXfs>
  <cellXfs count="125">
    <xf numFmtId="0" fontId="0" fillId="0" borderId="0" xfId="0"/>
    <xf numFmtId="0" fontId="1" fillId="0" borderId="0" xfId="0" applyFont="1"/>
    <xf numFmtId="0" fontId="0" fillId="0" borderId="0" xfId="0" applyAlignment="1">
      <alignment horizontal="center"/>
    </xf>
    <xf numFmtId="164" fontId="0" fillId="0" borderId="0" xfId="0" applyNumberFormat="1" applyAlignment="1">
      <alignment horizontal="center"/>
    </xf>
    <xf numFmtId="0" fontId="2" fillId="0" borderId="0" xfId="0" applyFont="1"/>
    <xf numFmtId="0" fontId="3" fillId="0" borderId="0" xfId="0" applyFont="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6" fillId="0" borderId="0" xfId="0" applyFont="1"/>
    <xf numFmtId="0" fontId="0" fillId="0" borderId="6" xfId="0" applyBorder="1"/>
    <xf numFmtId="0" fontId="0" fillId="0" borderId="7" xfId="0" applyBorder="1"/>
    <xf numFmtId="0" fontId="0" fillId="0" borderId="8" xfId="0" applyBorder="1"/>
    <xf numFmtId="0" fontId="13" fillId="0" borderId="4" xfId="0" applyFont="1" applyBorder="1" applyAlignment="1">
      <alignment horizontal="right"/>
    </xf>
    <xf numFmtId="0" fontId="13" fillId="0" borderId="0" xfId="0" applyFont="1" applyAlignment="1">
      <alignment horizontal="right"/>
    </xf>
    <xf numFmtId="0" fontId="12" fillId="0" borderId="4" xfId="0" applyFont="1" applyBorder="1"/>
    <xf numFmtId="0" fontId="13" fillId="0" borderId="0" xfId="0" applyFont="1"/>
    <xf numFmtId="3" fontId="0" fillId="0" borderId="0" xfId="0" applyNumberFormat="1"/>
    <xf numFmtId="0" fontId="13" fillId="0" borderId="4" xfId="0" applyFont="1" applyBorder="1"/>
    <xf numFmtId="2" fontId="0" fillId="0" borderId="0" xfId="0" applyNumberFormat="1"/>
    <xf numFmtId="9" fontId="0" fillId="0" borderId="0" xfId="0" applyNumberFormat="1"/>
    <xf numFmtId="169" fontId="0" fillId="0" borderId="0" xfId="1" applyNumberFormat="1" applyFont="1" applyBorder="1" applyProtection="1"/>
    <xf numFmtId="167" fontId="0" fillId="0" borderId="0" xfId="1" applyNumberFormat="1" applyFont="1" applyBorder="1" applyProtection="1"/>
    <xf numFmtId="164" fontId="0" fillId="0" borderId="0" xfId="0" applyNumberFormat="1"/>
    <xf numFmtId="168" fontId="0" fillId="0" borderId="9" xfId="0" applyNumberFormat="1" applyBorder="1" applyProtection="1">
      <protection locked="0"/>
    </xf>
    <xf numFmtId="0" fontId="12" fillId="0" borderId="4" xfId="0" applyFont="1" applyBorder="1" applyAlignment="1">
      <alignment wrapText="1"/>
    </xf>
    <xf numFmtId="0" fontId="0" fillId="0" borderId="0" xfId="0" applyAlignment="1">
      <alignment wrapText="1"/>
    </xf>
    <xf numFmtId="0" fontId="0" fillId="0" borderId="5" xfId="0" applyBorder="1" applyAlignment="1">
      <alignment wrapText="1"/>
    </xf>
    <xf numFmtId="0" fontId="13" fillId="0" borderId="0" xfId="0" applyFont="1" applyAlignment="1">
      <alignment horizont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11" fillId="0" borderId="0" xfId="0" applyFont="1" applyAlignment="1">
      <alignment wrapText="1"/>
    </xf>
    <xf numFmtId="0" fontId="0" fillId="0" borderId="0" xfId="0" applyAlignment="1">
      <alignment horizontal="left" vertical="center" wrapText="1"/>
    </xf>
    <xf numFmtId="0" fontId="10" fillId="0" borderId="0" xfId="0" applyFont="1"/>
    <xf numFmtId="2" fontId="11" fillId="0" borderId="0" xfId="0" applyNumberFormat="1" applyFont="1"/>
    <xf numFmtId="0" fontId="13" fillId="0" borderId="0" xfId="0" applyFont="1" applyAlignment="1">
      <alignment horizontal="center"/>
    </xf>
    <xf numFmtId="0" fontId="14" fillId="0" borderId="5" xfId="0" applyFont="1" applyBorder="1" applyAlignment="1">
      <alignment horizontal="left" vertical="center" wrapText="1"/>
    </xf>
    <xf numFmtId="0" fontId="7" fillId="4" borderId="5" xfId="0" applyFont="1" applyFill="1" applyBorder="1" applyAlignment="1">
      <alignment horizontal="left"/>
    </xf>
    <xf numFmtId="0" fontId="17" fillId="0" borderId="14" xfId="0" applyFont="1" applyBorder="1" applyAlignment="1">
      <alignment vertical="top" wrapText="1"/>
    </xf>
    <xf numFmtId="0" fontId="17" fillId="0" borderId="15" xfId="0" applyFont="1" applyBorder="1" applyAlignment="1">
      <alignment vertical="top" wrapText="1"/>
    </xf>
    <xf numFmtId="0" fontId="18" fillId="0" borderId="16" xfId="0" applyFont="1" applyBorder="1" applyAlignment="1">
      <alignment vertical="top" wrapText="1"/>
    </xf>
    <xf numFmtId="0" fontId="18" fillId="0" borderId="17" xfId="0" applyFont="1" applyBorder="1" applyAlignment="1">
      <alignment vertical="top" wrapText="1"/>
    </xf>
    <xf numFmtId="0" fontId="18" fillId="0" borderId="18" xfId="0" applyFont="1" applyBorder="1" applyAlignment="1">
      <alignment vertical="top" wrapText="1"/>
    </xf>
    <xf numFmtId="0" fontId="18" fillId="0" borderId="19" xfId="0" applyFont="1" applyBorder="1" applyAlignment="1">
      <alignment vertical="top" wrapText="1"/>
    </xf>
    <xf numFmtId="0" fontId="18" fillId="0" borderId="20" xfId="0" applyFont="1" applyBorder="1" applyAlignment="1">
      <alignment vertical="top" wrapText="1"/>
    </xf>
    <xf numFmtId="0" fontId="0" fillId="0" borderId="21" xfId="0" applyBorder="1" applyAlignment="1">
      <alignment vertical="top" wrapText="1"/>
    </xf>
    <xf numFmtId="0" fontId="18" fillId="0" borderId="21" xfId="0" applyFont="1" applyBorder="1" applyAlignment="1">
      <alignment vertical="top" wrapText="1"/>
    </xf>
    <xf numFmtId="0" fontId="18" fillId="0" borderId="22" xfId="0" applyFont="1" applyBorder="1" applyAlignment="1">
      <alignment vertical="top" wrapText="1"/>
    </xf>
    <xf numFmtId="0" fontId="18" fillId="0" borderId="23" xfId="0" applyFont="1" applyBorder="1" applyAlignment="1">
      <alignment vertical="top" wrapText="1"/>
    </xf>
    <xf numFmtId="0" fontId="7" fillId="0" borderId="5" xfId="0" applyFont="1" applyBorder="1" applyAlignment="1">
      <alignment horizontal="left"/>
    </xf>
    <xf numFmtId="0" fontId="5" fillId="0" borderId="5" xfId="0" applyFont="1" applyBorder="1" applyAlignment="1">
      <alignment horizontal="right"/>
    </xf>
    <xf numFmtId="0" fontId="2" fillId="0" borderId="0" xfId="0" applyFont="1" applyAlignment="1">
      <alignment horizontal="left"/>
    </xf>
    <xf numFmtId="0" fontId="11" fillId="0" borderId="0" xfId="0" applyFont="1"/>
    <xf numFmtId="0" fontId="2" fillId="0" borderId="0" xfId="0" applyFont="1" applyAlignment="1">
      <alignment horizontal="center"/>
    </xf>
    <xf numFmtId="0" fontId="5" fillId="0" borderId="0" xfId="0" applyFont="1"/>
    <xf numFmtId="0" fontId="0" fillId="0" borderId="4" xfId="0" applyBorder="1" applyAlignment="1">
      <alignment horizontal="left" vertical="center" wrapText="1"/>
    </xf>
    <xf numFmtId="0" fontId="7" fillId="0" borderId="4" xfId="0" applyFont="1" applyBorder="1"/>
    <xf numFmtId="2" fontId="18" fillId="0" borderId="0" xfId="0" applyNumberFormat="1" applyFont="1" applyAlignment="1">
      <alignment horizontal="center" vertical="top" shrinkToFit="1"/>
    </xf>
    <xf numFmtId="1" fontId="18" fillId="0" borderId="0" xfId="0" applyNumberFormat="1" applyFont="1" applyAlignment="1">
      <alignment horizontal="center" vertical="top" shrinkToFit="1"/>
    </xf>
    <xf numFmtId="4" fontId="18" fillId="0" borderId="0" xfId="0" applyNumberFormat="1" applyFont="1" applyAlignment="1">
      <alignment horizontal="center" vertical="top" shrinkToFit="1"/>
    </xf>
    <xf numFmtId="0" fontId="7" fillId="0" borderId="4" xfId="0" quotePrefix="1" applyFont="1" applyBorder="1" applyAlignment="1">
      <alignment horizontal="center"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7" fillId="0" borderId="4" xfId="0" quotePrefix="1" applyFont="1" applyBorder="1" applyAlignment="1">
      <alignment horizontal="left" vertical="center"/>
    </xf>
    <xf numFmtId="0" fontId="15" fillId="0" borderId="5" xfId="0" applyFont="1" applyBorder="1" applyAlignment="1">
      <alignment horizontal="left" vertical="center" wrapText="1"/>
    </xf>
    <xf numFmtId="0" fontId="15" fillId="0" borderId="0" xfId="0" applyFont="1" applyAlignment="1">
      <alignment horizontal="left" vertical="center" wrapText="1"/>
    </xf>
    <xf numFmtId="0" fontId="7" fillId="0" borderId="0" xfId="0" quotePrefix="1" applyFont="1" applyAlignment="1">
      <alignment horizontal="left" vertical="center"/>
    </xf>
    <xf numFmtId="0" fontId="7" fillId="0" borderId="5" xfId="0" quotePrefix="1" applyFont="1" applyBorder="1" applyAlignment="1">
      <alignment horizontal="left" vertical="center"/>
    </xf>
    <xf numFmtId="0" fontId="0" fillId="0" borderId="0" xfId="0" applyAlignment="1">
      <alignment horizontal="right"/>
    </xf>
    <xf numFmtId="0" fontId="12" fillId="2" borderId="0" xfId="0" applyFont="1" applyFill="1" applyAlignment="1" applyProtection="1">
      <alignment horizontal="right"/>
      <protection locked="0"/>
    </xf>
    <xf numFmtId="0" fontId="7" fillId="0" borderId="0" xfId="0" applyFont="1"/>
    <xf numFmtId="0" fontId="7" fillId="2" borderId="0" xfId="0" applyFont="1" applyFill="1" applyAlignment="1" applyProtection="1">
      <alignment horizontal="right"/>
      <protection locked="0"/>
    </xf>
    <xf numFmtId="170" fontId="7" fillId="2" borderId="0" xfId="0" applyNumberFormat="1" applyFont="1" applyFill="1" applyAlignment="1" applyProtection="1">
      <alignment horizontal="right"/>
      <protection locked="0"/>
    </xf>
    <xf numFmtId="0" fontId="7" fillId="0" borderId="0" xfId="0" applyFont="1" applyAlignment="1">
      <alignment horizontal="right"/>
    </xf>
    <xf numFmtId="0" fontId="7" fillId="2" borderId="0" xfId="0" applyFont="1" applyFill="1" applyAlignment="1" applyProtection="1">
      <alignment horizontal="left" vertical="center"/>
      <protection locked="0"/>
    </xf>
    <xf numFmtId="0" fontId="11" fillId="0" borderId="0" xfId="0" applyFont="1" applyAlignment="1">
      <alignment horizontal="right" vertical="center"/>
    </xf>
    <xf numFmtId="166" fontId="9" fillId="0" borderId="0" xfId="0" applyNumberFormat="1" applyFont="1" applyAlignment="1">
      <alignment horizontal="right"/>
    </xf>
    <xf numFmtId="0" fontId="8" fillId="0" borderId="0" xfId="0" applyFont="1" applyAlignment="1">
      <alignment horizontal="right" vertical="center"/>
    </xf>
    <xf numFmtId="166" fontId="8" fillId="3" borderId="0" xfId="0" applyNumberFormat="1" applyFont="1" applyFill="1"/>
    <xf numFmtId="166" fontId="12" fillId="0" borderId="0" xfId="0" applyNumberFormat="1" applyFont="1"/>
    <xf numFmtId="0" fontId="7" fillId="0" borderId="0" xfId="0" applyFont="1" applyAlignment="1">
      <alignment wrapText="1"/>
    </xf>
    <xf numFmtId="0" fontId="12" fillId="0" borderId="0" xfId="0" applyFont="1"/>
    <xf numFmtId="0" fontId="11" fillId="0" borderId="0" xfId="0" applyFont="1" applyAlignment="1">
      <alignment horizontal="left" vertical="center"/>
    </xf>
    <xf numFmtId="0" fontId="13" fillId="0" borderId="0" xfId="0" applyFont="1" applyAlignment="1">
      <alignment wrapText="1"/>
    </xf>
    <xf numFmtId="0" fontId="8" fillId="0" borderId="0" xfId="0" applyFont="1"/>
    <xf numFmtId="166" fontId="8" fillId="0" borderId="0" xfId="0" applyNumberFormat="1" applyFont="1" applyAlignment="1">
      <alignment horizontal="right"/>
    </xf>
    <xf numFmtId="4" fontId="0" fillId="0" borderId="0" xfId="0" applyNumberFormat="1"/>
    <xf numFmtId="0" fontId="0" fillId="6" borderId="0" xfId="0" applyFill="1"/>
    <xf numFmtId="0" fontId="5" fillId="7" borderId="0" xfId="0" applyFont="1" applyFill="1"/>
    <xf numFmtId="0" fontId="0" fillId="7" borderId="0" xfId="0" applyFill="1"/>
    <xf numFmtId="0" fontId="14" fillId="5" borderId="4" xfId="0" applyFont="1" applyFill="1" applyBorder="1" applyAlignment="1">
      <alignment horizontal="left" vertical="center" wrapText="1"/>
    </xf>
    <xf numFmtId="0" fontId="0" fillId="5" borderId="0" xfId="0" applyFill="1" applyAlignment="1">
      <alignment horizontal="left" vertical="center" wrapText="1"/>
    </xf>
    <xf numFmtId="0" fontId="14" fillId="0" borderId="4" xfId="0" applyFont="1"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xf>
    <xf numFmtId="0" fontId="13" fillId="0" borderId="4" xfId="0" applyFont="1" applyBorder="1" applyAlignment="1">
      <alignment horizontal="center" wrapText="1"/>
    </xf>
    <xf numFmtId="0" fontId="0" fillId="0" borderId="0" xfId="0" applyAlignment="1">
      <alignment horizontal="center" wrapText="1"/>
    </xf>
    <xf numFmtId="0" fontId="0" fillId="0" borderId="5" xfId="0" applyBorder="1" applyAlignment="1">
      <alignment horizontal="center" wrapText="1"/>
    </xf>
    <xf numFmtId="170" fontId="8" fillId="0" borderId="0" xfId="0" applyNumberFormat="1" applyFont="1" applyAlignment="1">
      <alignment horizontal="left" vertical="center"/>
    </xf>
    <xf numFmtId="0" fontId="11" fillId="0" borderId="0" xfId="0" applyFont="1" applyAlignment="1">
      <alignment horizontal="left" vertical="center"/>
    </xf>
    <xf numFmtId="0" fontId="0" fillId="5" borderId="0" xfId="0" applyFill="1" applyAlignment="1">
      <alignment horizontal="left" vertical="center"/>
    </xf>
    <xf numFmtId="0" fontId="14" fillId="0" borderId="4" xfId="0" applyFont="1" applyBorder="1" applyAlignment="1">
      <alignment horizontal="left" vertical="center"/>
    </xf>
    <xf numFmtId="0" fontId="0" fillId="0" borderId="0" xfId="0" applyAlignment="1">
      <alignment horizontal="left" vertical="center"/>
    </xf>
    <xf numFmtId="0" fontId="14" fillId="5" borderId="4" xfId="0" applyFont="1" applyFill="1" applyBorder="1" applyAlignment="1">
      <alignment horizontal="left" vertical="center"/>
    </xf>
    <xf numFmtId="0" fontId="14" fillId="5" borderId="0" xfId="0" applyFont="1" applyFill="1" applyAlignment="1">
      <alignment horizontal="left" vertical="center" wrapText="1"/>
    </xf>
    <xf numFmtId="0" fontId="0" fillId="0" borderId="10" xfId="0" applyBorder="1" applyProtection="1">
      <protection locked="0"/>
    </xf>
    <xf numFmtId="0" fontId="0" fillId="0" borderId="11" xfId="0" applyBorder="1" applyProtection="1">
      <protection locked="0"/>
    </xf>
    <xf numFmtId="0" fontId="0" fillId="0" borderId="1" xfId="0" applyBorder="1" applyAlignment="1" applyProtection="1">
      <alignment wrapText="1"/>
      <protection locked="0"/>
    </xf>
    <xf numFmtId="0" fontId="0" fillId="0" borderId="3" xfId="0" applyBorder="1" applyAlignment="1" applyProtection="1">
      <alignment wrapText="1"/>
      <protection locked="0"/>
    </xf>
    <xf numFmtId="0" fontId="0" fillId="0" borderId="4" xfId="0" applyBorder="1" applyAlignment="1" applyProtection="1">
      <alignment wrapText="1"/>
      <protection locked="0"/>
    </xf>
    <xf numFmtId="0" fontId="0" fillId="0" borderId="5" xfId="0" applyBorder="1" applyAlignment="1" applyProtection="1">
      <alignment wrapText="1"/>
      <protection locked="0"/>
    </xf>
    <xf numFmtId="0" fontId="0" fillId="0" borderId="6" xfId="0" applyBorder="1" applyAlignment="1" applyProtection="1">
      <alignment wrapText="1"/>
      <protection locked="0"/>
    </xf>
    <xf numFmtId="0" fontId="0" fillId="0" borderId="8" xfId="0" applyBorder="1" applyAlignment="1" applyProtection="1">
      <alignment wrapText="1"/>
      <protection locked="0"/>
    </xf>
    <xf numFmtId="0" fontId="14" fillId="0" borderId="0" xfId="0" applyFont="1" applyAlignment="1">
      <alignment horizontal="left" vertical="center" wrapText="1"/>
    </xf>
    <xf numFmtId="0" fontId="0" fillId="0" borderId="5" xfId="0" applyBorder="1" applyAlignment="1">
      <alignment horizontal="left" vertical="center" wrapText="1"/>
    </xf>
    <xf numFmtId="0" fontId="15" fillId="0" borderId="4" xfId="0" applyFont="1" applyBorder="1" applyAlignment="1">
      <alignment horizontal="left" vertical="center"/>
    </xf>
    <xf numFmtId="0" fontId="15" fillId="0" borderId="0" xfId="0" applyFont="1" applyAlignment="1">
      <alignment horizontal="left" vertical="center"/>
    </xf>
    <xf numFmtId="0" fontId="16" fillId="0" borderId="4" xfId="0" applyFont="1"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14" fillId="0" borderId="0" xfId="0" applyFont="1" applyAlignment="1">
      <alignment horizontal="left" vertical="center"/>
    </xf>
    <xf numFmtId="0" fontId="16" fillId="0" borderId="12" xfId="0" applyFont="1" applyBorder="1" applyAlignment="1">
      <alignment horizontal="center"/>
    </xf>
    <xf numFmtId="0" fontId="16" fillId="0" borderId="13" xfId="0" applyFont="1" applyBorder="1" applyAlignment="1">
      <alignment horizontal="center"/>
    </xf>
  </cellXfs>
  <cellStyles count="2">
    <cellStyle name="Currency" xfId="1" builtinId="4"/>
    <cellStyle name="Normal" xfId="0" builtinId="0"/>
  </cellStyles>
  <dxfs count="5">
    <dxf>
      <font>
        <color rgb="FF9C0006"/>
      </font>
    </dxf>
    <dxf>
      <font>
        <color rgb="FF9C0006"/>
      </font>
      <fill>
        <patternFill>
          <bgColor rgb="FFFFC7CE"/>
        </patternFill>
      </fill>
    </dxf>
    <dxf>
      <font>
        <b/>
        <i val="0"/>
        <color rgb="FFFF0000"/>
      </font>
      <fill>
        <patternFill>
          <bgColor theme="1"/>
        </patternFill>
      </fill>
    </dxf>
    <dxf>
      <font>
        <b/>
        <i val="0"/>
        <color theme="1"/>
      </font>
      <fill>
        <patternFill>
          <bgColor rgb="FFFF0000"/>
        </patternFill>
      </fill>
    </dxf>
    <dxf>
      <font>
        <b/>
        <i val="0"/>
        <strike val="0"/>
        <color auto="1"/>
      </font>
      <fill>
        <patternFill>
          <bgColor rgb="FFFF0000"/>
        </patternFill>
      </fill>
    </dxf>
  </dxfs>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345462</xdr:colOff>
      <xdr:row>1</xdr:row>
      <xdr:rowOff>107390</xdr:rowOff>
    </xdr:from>
    <xdr:to>
      <xdr:col>1</xdr:col>
      <xdr:colOff>1844940</xdr:colOff>
      <xdr:row>8</xdr:row>
      <xdr:rowOff>96619</xdr:rowOff>
    </xdr:to>
    <xdr:pic>
      <xdr:nvPicPr>
        <xdr:cNvPr id="2" name="Picture 4">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58030" y="280572"/>
          <a:ext cx="1493763" cy="1255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30"/>
  <sheetViews>
    <sheetView showGridLines="0" showRowColHeaders="0" tabSelected="1" showRuler="0" topLeftCell="A55" zoomScaleNormal="100" zoomScaleSheetLayoutView="100" workbookViewId="0">
      <selection activeCell="E23" sqref="E23"/>
    </sheetView>
  </sheetViews>
  <sheetFormatPr defaultColWidth="0" defaultRowHeight="12.75" zeroHeight="1" x14ac:dyDescent="0.2"/>
  <cols>
    <col min="1" max="1" width="3.140625" customWidth="1"/>
    <col min="2" max="2" width="32.85546875" customWidth="1"/>
    <col min="3" max="3" width="14" bestFit="1" customWidth="1"/>
    <col min="4" max="4" width="23.42578125" customWidth="1"/>
    <col min="5" max="5" width="49" customWidth="1"/>
    <col min="6" max="6" width="20.7109375" customWidth="1"/>
    <col min="7" max="7" width="16.85546875" customWidth="1"/>
    <col min="8" max="8" width="1.7109375" customWidth="1"/>
    <col min="9" max="9" width="32.5703125" hidden="1" customWidth="1"/>
    <col min="10" max="10" width="19" hidden="1" customWidth="1"/>
    <col min="11" max="12" width="13.7109375" hidden="1" customWidth="1"/>
    <col min="13" max="14" width="13.85546875" hidden="1" customWidth="1"/>
    <col min="15" max="15" width="8" hidden="1" customWidth="1"/>
    <col min="16" max="16384" width="9.140625" hidden="1"/>
  </cols>
  <sheetData>
    <row r="1" spans="2:11" ht="13.5" thickBot="1" x14ac:dyDescent="0.25">
      <c r="B1" s="13"/>
      <c r="C1" s="13"/>
      <c r="D1" s="13"/>
      <c r="E1" s="13"/>
      <c r="F1" s="13"/>
      <c r="G1" s="13"/>
    </row>
    <row r="2" spans="2:11" x14ac:dyDescent="0.2">
      <c r="B2" s="6"/>
      <c r="C2" s="7"/>
      <c r="D2" s="7"/>
      <c r="E2" s="7"/>
      <c r="F2" s="7"/>
      <c r="G2" s="8"/>
    </row>
    <row r="3" spans="2:11" x14ac:dyDescent="0.2">
      <c r="B3" s="9"/>
      <c r="G3" s="10"/>
    </row>
    <row r="4" spans="2:11" x14ac:dyDescent="0.2">
      <c r="B4" s="9"/>
      <c r="G4" s="10"/>
    </row>
    <row r="5" spans="2:11" x14ac:dyDescent="0.2">
      <c r="B5" s="9"/>
      <c r="G5" s="10"/>
    </row>
    <row r="6" spans="2:11" ht="23.25" x14ac:dyDescent="0.35">
      <c r="B6" s="9"/>
      <c r="C6" s="11" t="s">
        <v>161</v>
      </c>
      <c r="G6" s="10"/>
    </row>
    <row r="7" spans="2:11" x14ac:dyDescent="0.2">
      <c r="B7" s="9"/>
      <c r="G7" s="10"/>
    </row>
    <row r="8" spans="2:11" x14ac:dyDescent="0.2">
      <c r="B8" s="9"/>
      <c r="G8" s="10"/>
    </row>
    <row r="9" spans="2:11" ht="13.5" thickBot="1" x14ac:dyDescent="0.25">
      <c r="B9" s="12"/>
      <c r="C9" s="13"/>
      <c r="D9" s="13"/>
      <c r="E9" s="13"/>
      <c r="F9" s="13"/>
      <c r="G9" s="14"/>
    </row>
    <row r="10" spans="2:11" x14ac:dyDescent="0.2">
      <c r="B10" s="6"/>
      <c r="C10" s="7"/>
      <c r="D10" s="7"/>
      <c r="E10" s="7"/>
      <c r="F10" s="7"/>
      <c r="G10" s="8"/>
    </row>
    <row r="11" spans="2:11" ht="13.5" thickBot="1" x14ac:dyDescent="0.25">
      <c r="B11" s="9"/>
      <c r="G11" s="10"/>
      <c r="J11" t="s">
        <v>44</v>
      </c>
      <c r="K11" t="s">
        <v>50</v>
      </c>
    </row>
    <row r="12" spans="2:11" ht="13.5" thickBot="1" x14ac:dyDescent="0.25">
      <c r="B12" s="15" t="s">
        <v>21</v>
      </c>
      <c r="C12" s="107"/>
      <c r="D12" s="108"/>
      <c r="E12" s="16" t="s">
        <v>23</v>
      </c>
      <c r="F12" s="26"/>
      <c r="G12" s="10"/>
      <c r="J12">
        <v>1</v>
      </c>
      <c r="K12" t="s">
        <v>50</v>
      </c>
    </row>
    <row r="13" spans="2:11" ht="13.5" thickBot="1" x14ac:dyDescent="0.25">
      <c r="B13" s="15"/>
      <c r="E13" s="70"/>
      <c r="G13" s="10"/>
      <c r="J13">
        <v>2</v>
      </c>
      <c r="K13" t="s">
        <v>50</v>
      </c>
    </row>
    <row r="14" spans="2:11" x14ac:dyDescent="0.2">
      <c r="B14" s="15" t="s">
        <v>22</v>
      </c>
      <c r="C14" s="109"/>
      <c r="D14" s="110"/>
      <c r="E14" s="16" t="s">
        <v>24</v>
      </c>
      <c r="F14" s="109"/>
      <c r="G14" s="110"/>
      <c r="H14" s="28"/>
      <c r="J14">
        <v>3</v>
      </c>
      <c r="K14" t="s">
        <v>50</v>
      </c>
    </row>
    <row r="15" spans="2:11" x14ac:dyDescent="0.2">
      <c r="B15" s="9"/>
      <c r="C15" s="111"/>
      <c r="D15" s="112"/>
      <c r="F15" s="111"/>
      <c r="G15" s="112"/>
      <c r="H15" s="28"/>
      <c r="J15">
        <v>4</v>
      </c>
      <c r="K15" t="s">
        <v>50</v>
      </c>
    </row>
    <row r="16" spans="2:11" x14ac:dyDescent="0.2">
      <c r="B16" s="9"/>
      <c r="C16" s="111"/>
      <c r="D16" s="112"/>
      <c r="F16" s="111"/>
      <c r="G16" s="112"/>
      <c r="H16" s="28"/>
      <c r="J16">
        <v>5</v>
      </c>
      <c r="K16" t="s">
        <v>50</v>
      </c>
    </row>
    <row r="17" spans="2:15" ht="13.5" thickBot="1" x14ac:dyDescent="0.25">
      <c r="B17" s="9"/>
      <c r="C17" s="113"/>
      <c r="D17" s="114"/>
      <c r="F17" s="113"/>
      <c r="G17" s="114"/>
      <c r="H17" s="28"/>
      <c r="J17">
        <v>6</v>
      </c>
      <c r="K17" t="s">
        <v>50</v>
      </c>
    </row>
    <row r="18" spans="2:15" x14ac:dyDescent="0.2">
      <c r="B18" s="9"/>
      <c r="G18" s="10"/>
    </row>
    <row r="19" spans="2:15" x14ac:dyDescent="0.2">
      <c r="B19" s="9"/>
      <c r="G19" s="10"/>
      <c r="J19" t="s">
        <v>43</v>
      </c>
      <c r="L19" t="s">
        <v>43</v>
      </c>
      <c r="N19" t="s">
        <v>43</v>
      </c>
    </row>
    <row r="20" spans="2:15" ht="15" x14ac:dyDescent="0.2">
      <c r="B20" s="17" t="s">
        <v>92</v>
      </c>
      <c r="D20" s="70" t="s">
        <v>39</v>
      </c>
      <c r="E20" s="71" t="s">
        <v>43</v>
      </c>
      <c r="F20" s="72"/>
      <c r="G20" s="10"/>
      <c r="J20" s="18" t="s">
        <v>16</v>
      </c>
      <c r="K20">
        <v>1</v>
      </c>
      <c r="L20" s="18" t="s">
        <v>5</v>
      </c>
      <c r="M20">
        <v>1</v>
      </c>
      <c r="N20" s="19">
        <v>1300000</v>
      </c>
      <c r="O20">
        <v>2</v>
      </c>
    </row>
    <row r="21" spans="2:15" ht="15" x14ac:dyDescent="0.2">
      <c r="B21" s="17" t="s">
        <v>1</v>
      </c>
      <c r="D21" s="70" t="s">
        <v>39</v>
      </c>
      <c r="E21" s="73" t="s">
        <v>43</v>
      </c>
      <c r="F21" s="72"/>
      <c r="G21" s="10"/>
      <c r="J21" s="18" t="s">
        <v>17</v>
      </c>
      <c r="K21">
        <v>1</v>
      </c>
      <c r="L21" s="18" t="s">
        <v>6</v>
      </c>
      <c r="M21">
        <v>2</v>
      </c>
      <c r="N21" s="19">
        <v>2600000</v>
      </c>
      <c r="O21">
        <v>4</v>
      </c>
    </row>
    <row r="22" spans="2:15" ht="15" x14ac:dyDescent="0.2">
      <c r="B22" s="17" t="s">
        <v>63</v>
      </c>
      <c r="D22" s="70" t="s">
        <v>39</v>
      </c>
      <c r="E22" s="74" t="s">
        <v>43</v>
      </c>
      <c r="F22" s="72"/>
      <c r="G22" s="10"/>
      <c r="J22" s="18" t="s">
        <v>18</v>
      </c>
      <c r="K22">
        <v>1</v>
      </c>
      <c r="L22" s="18" t="s">
        <v>7</v>
      </c>
      <c r="M22">
        <v>3</v>
      </c>
      <c r="N22" s="19">
        <v>6500000</v>
      </c>
      <c r="O22">
        <v>6</v>
      </c>
    </row>
    <row r="23" spans="2:15" ht="15" x14ac:dyDescent="0.2">
      <c r="B23" s="58" t="s">
        <v>96</v>
      </c>
      <c r="D23" s="70" t="s">
        <v>39</v>
      </c>
      <c r="E23" s="73" t="s">
        <v>43</v>
      </c>
      <c r="F23" s="72"/>
      <c r="G23" s="10"/>
      <c r="J23" s="18" t="s">
        <v>19</v>
      </c>
      <c r="K23">
        <v>1</v>
      </c>
      <c r="L23" s="56" t="s">
        <v>93</v>
      </c>
      <c r="M23">
        <v>4</v>
      </c>
    </row>
    <row r="24" spans="2:15" ht="15" x14ac:dyDescent="0.2">
      <c r="B24" s="17"/>
      <c r="E24" s="75"/>
      <c r="F24" s="72"/>
      <c r="G24" s="10"/>
      <c r="H24" s="33"/>
      <c r="J24" s="18" t="s">
        <v>47</v>
      </c>
      <c r="K24">
        <v>2</v>
      </c>
      <c r="L24" s="18" t="s">
        <v>8</v>
      </c>
      <c r="M24">
        <v>5</v>
      </c>
    </row>
    <row r="25" spans="2:15" ht="18" customHeight="1" x14ac:dyDescent="0.2">
      <c r="B25" s="117" t="s">
        <v>64</v>
      </c>
      <c r="C25" s="118"/>
      <c r="D25" s="118"/>
      <c r="E25" s="118"/>
      <c r="F25" s="118"/>
      <c r="G25" s="38"/>
      <c r="H25" s="32"/>
      <c r="J25" s="18" t="s">
        <v>11</v>
      </c>
      <c r="K25">
        <v>3</v>
      </c>
      <c r="L25" s="18" t="s">
        <v>45</v>
      </c>
      <c r="M25">
        <v>6</v>
      </c>
    </row>
    <row r="26" spans="2:15" ht="84.95" customHeight="1" x14ac:dyDescent="0.2">
      <c r="B26" s="94" t="s">
        <v>65</v>
      </c>
      <c r="C26" s="115"/>
      <c r="D26" s="115"/>
      <c r="E26" s="115"/>
      <c r="F26" s="115"/>
      <c r="G26" s="116"/>
      <c r="H26" s="32"/>
      <c r="J26" s="18" t="s">
        <v>20</v>
      </c>
      <c r="K26">
        <v>4</v>
      </c>
      <c r="L26" s="18" t="s">
        <v>46</v>
      </c>
      <c r="M26">
        <v>7</v>
      </c>
    </row>
    <row r="27" spans="2:15" ht="54" customHeight="1" x14ac:dyDescent="0.2">
      <c r="B27" s="92" t="s">
        <v>109</v>
      </c>
      <c r="C27" s="106"/>
      <c r="D27" s="106"/>
      <c r="E27" s="106"/>
      <c r="F27" s="76" t="s">
        <v>43</v>
      </c>
      <c r="G27" s="51"/>
      <c r="H27" s="32"/>
      <c r="J27" s="18" t="s">
        <v>56</v>
      </c>
      <c r="K27">
        <v>4</v>
      </c>
      <c r="L27" s="18" t="s">
        <v>59</v>
      </c>
      <c r="M27">
        <v>8</v>
      </c>
      <c r="N27" s="18" t="s">
        <v>43</v>
      </c>
      <c r="O27">
        <v>0</v>
      </c>
    </row>
    <row r="28" spans="2:15" ht="36" customHeight="1" x14ac:dyDescent="0.2">
      <c r="B28" s="94" t="s">
        <v>110</v>
      </c>
      <c r="C28" s="95"/>
      <c r="D28" s="95"/>
      <c r="E28" s="95"/>
      <c r="F28" s="76" t="s">
        <v>43</v>
      </c>
      <c r="G28" s="51"/>
      <c r="H28" s="32"/>
      <c r="J28" s="18" t="s">
        <v>54</v>
      </c>
      <c r="K28">
        <v>5</v>
      </c>
      <c r="L28" s="18" t="s">
        <v>60</v>
      </c>
      <c r="M28">
        <v>9</v>
      </c>
      <c r="N28" s="18" t="s">
        <v>32</v>
      </c>
      <c r="O28">
        <v>1</v>
      </c>
    </row>
    <row r="29" spans="2:15" ht="36" customHeight="1" x14ac:dyDescent="0.2">
      <c r="B29" s="92" t="s">
        <v>115</v>
      </c>
      <c r="C29" s="93"/>
      <c r="D29" s="93"/>
      <c r="E29" s="93"/>
      <c r="F29" s="76" t="s">
        <v>43</v>
      </c>
      <c r="G29" s="51"/>
      <c r="H29" s="32"/>
      <c r="J29" s="18" t="s">
        <v>13</v>
      </c>
      <c r="K29">
        <v>6</v>
      </c>
      <c r="L29" s="18"/>
      <c r="N29" s="18" t="s">
        <v>42</v>
      </c>
      <c r="O29">
        <v>2</v>
      </c>
    </row>
    <row r="30" spans="2:15" ht="18" customHeight="1" x14ac:dyDescent="0.2">
      <c r="B30" s="94" t="s">
        <v>114</v>
      </c>
      <c r="C30" s="95"/>
      <c r="D30" s="95"/>
      <c r="E30" s="95"/>
      <c r="F30" s="76" t="s">
        <v>43</v>
      </c>
      <c r="G30" s="51"/>
      <c r="H30" s="32"/>
      <c r="J30" s="18"/>
      <c r="L30" s="18"/>
      <c r="N30" s="18"/>
    </row>
    <row r="31" spans="2:15" ht="18" customHeight="1" x14ac:dyDescent="0.2">
      <c r="B31" s="92" t="s">
        <v>116</v>
      </c>
      <c r="C31" s="93"/>
      <c r="D31" s="93"/>
      <c r="E31" s="93"/>
      <c r="F31" s="76" t="s">
        <v>43</v>
      </c>
      <c r="G31" s="51"/>
      <c r="H31" s="32"/>
      <c r="J31" s="18"/>
      <c r="L31" s="18"/>
      <c r="N31" s="18"/>
    </row>
    <row r="32" spans="2:15" ht="18" customHeight="1" x14ac:dyDescent="0.2">
      <c r="B32" s="94" t="s">
        <v>117</v>
      </c>
      <c r="C32" s="95"/>
      <c r="D32" s="95"/>
      <c r="E32" s="95"/>
      <c r="F32" s="76" t="s">
        <v>43</v>
      </c>
      <c r="G32" s="51"/>
      <c r="H32" s="32"/>
      <c r="J32" s="18"/>
      <c r="L32" s="18"/>
      <c r="N32" s="18"/>
    </row>
    <row r="33" spans="2:14" ht="36" customHeight="1" x14ac:dyDescent="0.2">
      <c r="B33" s="92" t="s">
        <v>118</v>
      </c>
      <c r="C33" s="93"/>
      <c r="D33" s="93"/>
      <c r="E33" s="93"/>
      <c r="F33" s="76" t="s">
        <v>43</v>
      </c>
      <c r="G33" s="51"/>
      <c r="H33" s="32"/>
      <c r="J33" s="18"/>
      <c r="L33" s="18"/>
      <c r="N33" s="18"/>
    </row>
    <row r="34" spans="2:14" ht="18" customHeight="1" x14ac:dyDescent="0.2">
      <c r="B34" s="94" t="s">
        <v>119</v>
      </c>
      <c r="C34" s="95"/>
      <c r="D34" s="95"/>
      <c r="E34" s="95"/>
      <c r="F34" s="76" t="s">
        <v>43</v>
      </c>
      <c r="G34" s="51"/>
      <c r="H34" s="32"/>
      <c r="J34" s="18"/>
      <c r="L34" s="18"/>
      <c r="N34" s="18"/>
    </row>
    <row r="35" spans="2:14" ht="36" customHeight="1" x14ac:dyDescent="0.2">
      <c r="B35" s="92" t="s">
        <v>111</v>
      </c>
      <c r="C35" s="93"/>
      <c r="D35" s="93"/>
      <c r="E35" s="93"/>
      <c r="F35" s="76" t="s">
        <v>43</v>
      </c>
      <c r="G35" s="51"/>
      <c r="H35" s="32"/>
      <c r="J35" s="18"/>
      <c r="L35" s="18"/>
      <c r="N35" s="18"/>
    </row>
    <row r="36" spans="2:14" ht="18" customHeight="1" x14ac:dyDescent="0.2">
      <c r="B36" s="94" t="s">
        <v>66</v>
      </c>
      <c r="C36" s="95"/>
      <c r="D36" s="95"/>
      <c r="E36" s="95"/>
      <c r="F36" s="76" t="s">
        <v>43</v>
      </c>
      <c r="G36" s="51"/>
      <c r="H36" s="32"/>
      <c r="J36" s="18"/>
      <c r="L36" s="18"/>
      <c r="N36" s="18"/>
    </row>
    <row r="37" spans="2:14" ht="18" customHeight="1" x14ac:dyDescent="0.2">
      <c r="B37" s="92" t="s">
        <v>97</v>
      </c>
      <c r="C37" s="102"/>
      <c r="D37" s="102"/>
      <c r="E37" s="102"/>
      <c r="F37" s="76" t="s">
        <v>43</v>
      </c>
      <c r="G37" s="51"/>
      <c r="H37" s="32"/>
      <c r="J37" s="18"/>
      <c r="L37" s="18"/>
      <c r="N37" s="18"/>
    </row>
    <row r="38" spans="2:14" ht="18" customHeight="1" x14ac:dyDescent="0.2">
      <c r="B38" s="94" t="s">
        <v>99</v>
      </c>
      <c r="C38" s="95"/>
      <c r="D38" s="95"/>
      <c r="E38" s="95"/>
      <c r="F38" s="76" t="s">
        <v>43</v>
      </c>
      <c r="G38" s="51"/>
      <c r="H38" s="32"/>
      <c r="J38" s="18"/>
      <c r="L38" s="18"/>
      <c r="N38" s="18"/>
    </row>
    <row r="39" spans="2:14" ht="18" customHeight="1" x14ac:dyDescent="0.2">
      <c r="B39" s="92" t="s">
        <v>98</v>
      </c>
      <c r="C39" s="93"/>
      <c r="D39" s="93"/>
      <c r="E39" s="93"/>
      <c r="F39" s="76" t="s">
        <v>43</v>
      </c>
      <c r="G39" s="51"/>
      <c r="H39" s="32"/>
      <c r="J39" s="18"/>
      <c r="L39" s="18"/>
      <c r="N39" s="18"/>
    </row>
    <row r="40" spans="2:14" ht="18" customHeight="1" x14ac:dyDescent="0.2">
      <c r="B40" s="103" t="s">
        <v>100</v>
      </c>
      <c r="C40" s="104"/>
      <c r="D40" s="104"/>
      <c r="E40" s="104"/>
      <c r="F40" s="76" t="s">
        <v>43</v>
      </c>
      <c r="G40" s="51"/>
      <c r="H40" s="32"/>
      <c r="J40" s="18"/>
      <c r="L40" s="18"/>
      <c r="N40" s="18"/>
    </row>
    <row r="41" spans="2:14" ht="18" customHeight="1" x14ac:dyDescent="0.2">
      <c r="B41" s="105" t="s">
        <v>101</v>
      </c>
      <c r="C41" s="102"/>
      <c r="D41" s="102"/>
      <c r="E41" s="102"/>
      <c r="F41" s="76" t="s">
        <v>43</v>
      </c>
      <c r="G41" s="51"/>
      <c r="H41" s="32"/>
      <c r="J41" s="18"/>
      <c r="L41" s="18"/>
      <c r="N41" s="18"/>
    </row>
    <row r="42" spans="2:14" ht="18" customHeight="1" x14ac:dyDescent="0.2">
      <c r="B42" s="103" t="s">
        <v>102</v>
      </c>
      <c r="C42" s="104"/>
      <c r="D42" s="104"/>
      <c r="E42" s="104"/>
      <c r="F42" s="76" t="s">
        <v>43</v>
      </c>
      <c r="G42" s="51"/>
      <c r="H42" s="32"/>
      <c r="J42" s="18"/>
      <c r="L42" s="18"/>
    </row>
    <row r="43" spans="2:14" ht="36" customHeight="1" x14ac:dyDescent="0.2">
      <c r="B43" s="92" t="s">
        <v>157</v>
      </c>
      <c r="C43" s="93"/>
      <c r="D43" s="93"/>
      <c r="E43" s="93"/>
      <c r="F43" s="76" t="s">
        <v>43</v>
      </c>
      <c r="G43" s="51"/>
      <c r="H43" s="32"/>
      <c r="J43" s="18"/>
      <c r="L43" s="18"/>
    </row>
    <row r="44" spans="2:14" ht="36" customHeight="1" x14ac:dyDescent="0.2">
      <c r="B44" s="94" t="s">
        <v>158</v>
      </c>
      <c r="C44" s="95"/>
      <c r="D44" s="95"/>
      <c r="E44" s="95"/>
      <c r="F44" s="76" t="s">
        <v>43</v>
      </c>
      <c r="G44" s="39"/>
      <c r="H44" s="32"/>
    </row>
    <row r="45" spans="2:14" ht="36" customHeight="1" x14ac:dyDescent="0.2">
      <c r="B45" s="92" t="s">
        <v>103</v>
      </c>
      <c r="C45" s="106"/>
      <c r="D45" s="106"/>
      <c r="E45" s="106"/>
      <c r="F45" s="76" t="s">
        <v>43</v>
      </c>
      <c r="G45" s="39"/>
      <c r="H45" s="32"/>
    </row>
    <row r="46" spans="2:14" ht="18" customHeight="1" x14ac:dyDescent="0.2">
      <c r="B46" s="103" t="s">
        <v>104</v>
      </c>
      <c r="C46" s="122"/>
      <c r="D46" s="122"/>
      <c r="E46" s="122"/>
      <c r="F46" s="76" t="s">
        <v>43</v>
      </c>
      <c r="G46" s="39"/>
      <c r="H46" s="32"/>
    </row>
    <row r="47" spans="2:14" ht="18" customHeight="1" x14ac:dyDescent="0.2">
      <c r="B47" s="92" t="s">
        <v>105</v>
      </c>
      <c r="C47" s="106"/>
      <c r="D47" s="106"/>
      <c r="E47" s="106"/>
      <c r="F47" s="76" t="s">
        <v>43</v>
      </c>
      <c r="G47" s="39"/>
      <c r="H47" s="32"/>
    </row>
    <row r="48" spans="2:14" ht="36" customHeight="1" x14ac:dyDescent="0.2">
      <c r="B48" s="94" t="s">
        <v>106</v>
      </c>
      <c r="C48" s="115"/>
      <c r="D48" s="115"/>
      <c r="E48" s="115"/>
      <c r="F48" s="76" t="s">
        <v>43</v>
      </c>
      <c r="G48" s="39"/>
      <c r="H48" s="32"/>
    </row>
    <row r="49" spans="2:15" ht="18" customHeight="1" x14ac:dyDescent="0.2">
      <c r="B49" s="92" t="s">
        <v>67</v>
      </c>
      <c r="C49" s="106"/>
      <c r="D49" s="106"/>
      <c r="E49" s="106"/>
      <c r="F49" s="76" t="s">
        <v>43</v>
      </c>
      <c r="G49" s="39"/>
      <c r="H49" s="32"/>
    </row>
    <row r="50" spans="2:15" ht="18" customHeight="1" x14ac:dyDescent="0.2">
      <c r="B50" s="94" t="s">
        <v>107</v>
      </c>
      <c r="C50" s="115"/>
      <c r="D50" s="115"/>
      <c r="E50" s="115"/>
      <c r="F50" s="76" t="s">
        <v>43</v>
      </c>
      <c r="G50" s="39"/>
      <c r="H50" s="32"/>
    </row>
    <row r="51" spans="2:15" ht="36" customHeight="1" x14ac:dyDescent="0.2">
      <c r="B51" s="92" t="s">
        <v>156</v>
      </c>
      <c r="C51" s="106"/>
      <c r="D51" s="106"/>
      <c r="E51" s="106"/>
      <c r="F51" s="76" t="s">
        <v>43</v>
      </c>
      <c r="G51" s="39"/>
      <c r="H51" s="32"/>
    </row>
    <row r="52" spans="2:15" ht="18" customHeight="1" x14ac:dyDescent="0.2">
      <c r="B52" s="103" t="s">
        <v>108</v>
      </c>
      <c r="C52" s="122"/>
      <c r="D52" s="122"/>
      <c r="E52" s="122"/>
      <c r="F52" s="76" t="s">
        <v>43</v>
      </c>
      <c r="G52" s="39"/>
      <c r="H52" s="32"/>
    </row>
    <row r="53" spans="2:15" ht="36" customHeight="1" x14ac:dyDescent="0.2">
      <c r="B53" s="92" t="s">
        <v>111</v>
      </c>
      <c r="C53" s="93"/>
      <c r="D53" s="93"/>
      <c r="E53" s="93"/>
      <c r="F53" s="76" t="s">
        <v>43</v>
      </c>
      <c r="G53" s="39"/>
      <c r="H53" s="32"/>
    </row>
    <row r="54" spans="2:15" ht="18" customHeight="1" x14ac:dyDescent="0.2">
      <c r="B54" s="94" t="s">
        <v>112</v>
      </c>
      <c r="C54" s="95"/>
      <c r="D54" s="95"/>
      <c r="E54" s="95"/>
      <c r="F54" s="76" t="s">
        <v>43</v>
      </c>
      <c r="G54" s="39"/>
      <c r="H54" s="32"/>
    </row>
    <row r="55" spans="2:15" ht="183" customHeight="1" x14ac:dyDescent="0.2">
      <c r="B55" s="94" t="s">
        <v>113</v>
      </c>
      <c r="C55" s="95"/>
      <c r="D55" s="95"/>
      <c r="E55" s="95"/>
      <c r="F55" s="96"/>
      <c r="G55" s="39"/>
      <c r="H55" s="32"/>
    </row>
    <row r="56" spans="2:15" ht="18" customHeight="1" x14ac:dyDescent="0.2">
      <c r="B56" s="57"/>
      <c r="C56" s="34"/>
      <c r="D56" s="34"/>
      <c r="E56" s="34"/>
      <c r="F56" s="67"/>
      <c r="G56" s="66"/>
      <c r="H56" s="32"/>
    </row>
    <row r="57" spans="2:15" ht="18" customHeight="1" x14ac:dyDescent="0.2">
      <c r="B57" s="57"/>
      <c r="C57" s="34"/>
      <c r="D57" s="34"/>
      <c r="E57" s="34"/>
      <c r="F57" s="67"/>
      <c r="G57" s="66"/>
      <c r="H57" s="32"/>
    </row>
    <row r="58" spans="2:15" ht="18" customHeight="1" x14ac:dyDescent="0.25">
      <c r="B58" s="27"/>
      <c r="C58" s="28"/>
      <c r="D58" s="77"/>
      <c r="E58" s="78"/>
      <c r="F58" s="28"/>
      <c r="G58" s="29"/>
      <c r="H58" s="34"/>
    </row>
    <row r="59" spans="2:15" ht="18" customHeight="1" x14ac:dyDescent="0.25">
      <c r="B59" s="27"/>
      <c r="C59" s="28"/>
      <c r="D59" s="79" t="s">
        <v>41</v>
      </c>
      <c r="E59" s="80" t="str">
        <f>IF(D119&gt;0,B87,IF(C84=B84,C84,C82))</f>
        <v>Please complete all questions</v>
      </c>
      <c r="F59" s="18" t="s">
        <v>55</v>
      </c>
      <c r="G59" s="29"/>
      <c r="H59" s="18"/>
    </row>
    <row r="60" spans="2:15" ht="18" customHeight="1" x14ac:dyDescent="0.25">
      <c r="B60" s="27"/>
      <c r="C60" s="28"/>
      <c r="D60" s="77" t="s">
        <v>90</v>
      </c>
      <c r="E60" s="81" t="str">
        <f>IF(C84=B84,C84,D75)</f>
        <v>Please Select EL option</v>
      </c>
      <c r="F60" s="82"/>
      <c r="G60" s="29"/>
      <c r="I60" s="4" t="s">
        <v>0</v>
      </c>
      <c r="J60" s="5"/>
      <c r="K60" s="5"/>
      <c r="L60" s="1"/>
    </row>
    <row r="61" spans="2:15" ht="18" customHeight="1" x14ac:dyDescent="0.2">
      <c r="B61" s="27"/>
      <c r="C61" s="28"/>
      <c r="D61" s="77"/>
      <c r="E61" s="81"/>
      <c r="F61" s="82"/>
      <c r="G61" s="29"/>
      <c r="H61" s="28"/>
      <c r="I61" s="2" t="s">
        <v>1</v>
      </c>
      <c r="J61" s="2" t="s">
        <v>2</v>
      </c>
      <c r="K61" s="37" t="s">
        <v>57</v>
      </c>
      <c r="L61" s="2" t="s">
        <v>3</v>
      </c>
      <c r="M61" s="37" t="s">
        <v>57</v>
      </c>
      <c r="N61" s="3" t="s">
        <v>4</v>
      </c>
      <c r="O61" s="37" t="s">
        <v>57</v>
      </c>
    </row>
    <row r="62" spans="2:15" ht="18" customHeight="1" x14ac:dyDescent="0.2">
      <c r="B62" s="27" t="s">
        <v>49</v>
      </c>
      <c r="C62" s="83" t="s">
        <v>51</v>
      </c>
      <c r="D62" s="84" t="e">
        <f>VLOOKUP(F76,J12:K17,2,FALSE)</f>
        <v>#N/A</v>
      </c>
      <c r="E62" s="81"/>
      <c r="F62" s="82"/>
      <c r="G62" s="29"/>
      <c r="H62" s="28"/>
      <c r="I62" s="2" t="s">
        <v>5</v>
      </c>
      <c r="J62" s="2">
        <v>164.42</v>
      </c>
      <c r="K62" s="2">
        <v>9</v>
      </c>
      <c r="L62" s="2">
        <v>188.19</v>
      </c>
      <c r="M62" s="2">
        <v>10</v>
      </c>
      <c r="N62" s="2">
        <v>246.63</v>
      </c>
      <c r="O62" s="2">
        <v>13</v>
      </c>
    </row>
    <row r="63" spans="2:15" ht="18" customHeight="1" x14ac:dyDescent="0.2">
      <c r="B63" s="27"/>
      <c r="C63" s="83" t="s">
        <v>52</v>
      </c>
      <c r="D63" s="84" t="str">
        <f>IF(E23="Yes",K11,"Not Applicable")</f>
        <v>Not Applicable</v>
      </c>
      <c r="E63" s="81"/>
      <c r="F63" s="82"/>
      <c r="G63" s="29"/>
      <c r="H63" s="28"/>
      <c r="I63" s="2" t="s">
        <v>6</v>
      </c>
      <c r="J63" s="2">
        <v>171.35</v>
      </c>
      <c r="K63" s="2">
        <v>9</v>
      </c>
      <c r="L63" s="2">
        <v>246.63</v>
      </c>
      <c r="M63" s="2">
        <v>13</v>
      </c>
      <c r="N63" s="2">
        <v>321.89999999999998</v>
      </c>
      <c r="O63" s="2">
        <v>17</v>
      </c>
    </row>
    <row r="64" spans="2:15" ht="18" customHeight="1" x14ac:dyDescent="0.2">
      <c r="B64" s="58" t="s">
        <v>159</v>
      </c>
      <c r="D64" s="85"/>
      <c r="E64" s="81"/>
      <c r="F64" s="82"/>
      <c r="G64" s="29"/>
      <c r="H64" s="28"/>
      <c r="I64" s="2" t="s">
        <v>7</v>
      </c>
      <c r="J64" s="2">
        <v>232.76</v>
      </c>
      <c r="K64" s="2">
        <v>12</v>
      </c>
      <c r="L64" s="2">
        <v>300.11</v>
      </c>
      <c r="M64" s="2">
        <v>16</v>
      </c>
      <c r="N64" s="2">
        <v>433.83</v>
      </c>
      <c r="O64" s="2">
        <v>22</v>
      </c>
    </row>
    <row r="65" spans="1:15" ht="36" customHeight="1" x14ac:dyDescent="0.2">
      <c r="B65" s="119" t="s">
        <v>53</v>
      </c>
      <c r="C65" s="120"/>
      <c r="D65" s="120"/>
      <c r="E65" s="120"/>
      <c r="F65" s="120"/>
      <c r="G65" s="121"/>
      <c r="H65" s="28"/>
      <c r="I65" s="2" t="s">
        <v>93</v>
      </c>
      <c r="J65" s="2">
        <v>314.97000000000003</v>
      </c>
      <c r="K65" s="2">
        <v>16</v>
      </c>
      <c r="L65" s="2">
        <v>446.7</v>
      </c>
      <c r="M65" s="2">
        <v>23</v>
      </c>
      <c r="N65" s="2">
        <v>546.74</v>
      </c>
      <c r="O65" s="2">
        <v>28</v>
      </c>
    </row>
    <row r="66" spans="1:15" ht="18" customHeight="1" x14ac:dyDescent="0.2">
      <c r="A66" s="56"/>
      <c r="B66" s="63" t="s">
        <v>62</v>
      </c>
      <c r="C66" s="31"/>
      <c r="D66" s="31"/>
      <c r="E66" s="31"/>
      <c r="F66" s="31"/>
      <c r="G66" s="64"/>
      <c r="H66" s="28"/>
      <c r="I66" s="37" t="s">
        <v>8</v>
      </c>
      <c r="J66" s="2">
        <v>397.18</v>
      </c>
      <c r="K66" s="2">
        <v>20</v>
      </c>
      <c r="L66" s="2">
        <v>593.29999999999995</v>
      </c>
      <c r="M66" s="2">
        <v>30</v>
      </c>
      <c r="N66" s="2">
        <v>658.67</v>
      </c>
      <c r="O66" s="2">
        <v>33</v>
      </c>
    </row>
    <row r="67" spans="1:15" ht="18" customHeight="1" x14ac:dyDescent="0.2">
      <c r="A67" s="56"/>
      <c r="B67" s="65" t="s">
        <v>152</v>
      </c>
      <c r="C67" s="68"/>
      <c r="D67" s="68"/>
      <c r="E67" s="68"/>
      <c r="F67" s="68"/>
      <c r="G67" s="69"/>
      <c r="H67" s="28"/>
      <c r="I67" s="37" t="s">
        <v>45</v>
      </c>
      <c r="J67" s="2">
        <v>527.91999999999996</v>
      </c>
      <c r="K67" s="2">
        <v>27</v>
      </c>
      <c r="L67" s="2">
        <v>790.4</v>
      </c>
      <c r="M67" s="2">
        <v>40</v>
      </c>
      <c r="N67" s="2">
        <v>877.56</v>
      </c>
      <c r="O67" s="2">
        <v>44</v>
      </c>
    </row>
    <row r="68" spans="1:15" ht="18" customHeight="1" x14ac:dyDescent="0.2">
      <c r="B68" s="62"/>
      <c r="C68" s="100"/>
      <c r="D68" s="101"/>
      <c r="E68" s="101"/>
      <c r="F68" s="31"/>
      <c r="G68" s="64"/>
      <c r="H68" s="31"/>
      <c r="I68" s="37" t="s">
        <v>46</v>
      </c>
      <c r="J68" s="2">
        <v>659.66</v>
      </c>
      <c r="K68" s="2">
        <v>33</v>
      </c>
      <c r="L68" s="2">
        <v>986.51</v>
      </c>
      <c r="M68" s="2">
        <v>50</v>
      </c>
      <c r="N68" s="2">
        <v>1098.44</v>
      </c>
      <c r="O68" s="2">
        <v>55</v>
      </c>
    </row>
    <row r="69" spans="1:15" ht="18" customHeight="1" x14ac:dyDescent="0.2">
      <c r="B69" s="9"/>
      <c r="E69" s="72"/>
      <c r="F69" s="72"/>
      <c r="G69" s="10"/>
      <c r="H69" s="31"/>
      <c r="I69" s="37" t="s">
        <v>59</v>
      </c>
      <c r="J69" s="2">
        <v>758.7</v>
      </c>
      <c r="K69" s="2">
        <v>38</v>
      </c>
      <c r="L69" s="2">
        <v>1133.0999999999999</v>
      </c>
      <c r="M69" s="2">
        <v>57</v>
      </c>
      <c r="N69" s="2">
        <v>1261.8699999999999</v>
      </c>
      <c r="O69" s="2">
        <v>64</v>
      </c>
    </row>
    <row r="70" spans="1:15" ht="15.75" x14ac:dyDescent="0.25">
      <c r="B70" s="20" t="s">
        <v>40</v>
      </c>
      <c r="C70" s="86"/>
      <c r="E70" s="87"/>
      <c r="G70" s="52" t="s">
        <v>160</v>
      </c>
      <c r="I70" s="37" t="s">
        <v>60</v>
      </c>
      <c r="J70" s="2" t="s">
        <v>10</v>
      </c>
      <c r="K70" s="2" t="s">
        <v>10</v>
      </c>
      <c r="L70" s="2" t="s">
        <v>10</v>
      </c>
      <c r="M70" s="2" t="s">
        <v>10</v>
      </c>
      <c r="N70" s="2"/>
      <c r="O70" s="2" t="s">
        <v>10</v>
      </c>
    </row>
    <row r="71" spans="1:15" ht="15.75" x14ac:dyDescent="0.25">
      <c r="B71" s="9"/>
      <c r="C71" s="86"/>
      <c r="E71" s="87"/>
      <c r="G71" s="10"/>
      <c r="H71" s="16"/>
      <c r="I71" s="2"/>
      <c r="J71" s="2"/>
      <c r="K71" s="2"/>
      <c r="L71" s="2"/>
      <c r="M71" s="2"/>
      <c r="N71" s="2"/>
    </row>
    <row r="72" spans="1:15" ht="18" x14ac:dyDescent="0.25">
      <c r="B72" s="97" t="s">
        <v>38</v>
      </c>
      <c r="C72" s="98"/>
      <c r="D72" s="98"/>
      <c r="E72" s="98"/>
      <c r="F72" s="98"/>
      <c r="G72" s="99"/>
      <c r="I72" s="4" t="s">
        <v>11</v>
      </c>
    </row>
    <row r="73" spans="1:15" ht="18" customHeight="1" thickBot="1" x14ac:dyDescent="0.25">
      <c r="B73" s="12"/>
      <c r="C73" s="13"/>
      <c r="D73" s="13"/>
      <c r="E73" s="13"/>
      <c r="F73" s="13"/>
      <c r="G73" s="14"/>
      <c r="H73" s="30"/>
      <c r="I73" s="2" t="s">
        <v>1</v>
      </c>
      <c r="J73" s="2" t="s">
        <v>2</v>
      </c>
      <c r="K73" s="37" t="s">
        <v>57</v>
      </c>
      <c r="L73" s="2" t="s">
        <v>3</v>
      </c>
      <c r="M73" s="37" t="s">
        <v>57</v>
      </c>
      <c r="N73" s="3" t="s">
        <v>4</v>
      </c>
      <c r="O73" s="37" t="s">
        <v>57</v>
      </c>
    </row>
    <row r="74" spans="1:15" ht="18" customHeight="1" x14ac:dyDescent="0.2">
      <c r="I74" s="2" t="s">
        <v>5</v>
      </c>
      <c r="J74" s="59">
        <v>171.35</v>
      </c>
      <c r="K74" s="60">
        <v>9</v>
      </c>
      <c r="L74" s="59">
        <v>238.7</v>
      </c>
      <c r="M74" s="60">
        <v>12</v>
      </c>
      <c r="N74" s="59">
        <v>321.89999999999998</v>
      </c>
      <c r="O74" s="60">
        <v>17</v>
      </c>
    </row>
    <row r="75" spans="1:15" ht="15" hidden="1" x14ac:dyDescent="0.2">
      <c r="B75" s="18" t="s">
        <v>91</v>
      </c>
      <c r="D75" s="21" t="str">
        <f>IF(C77="EL","Please Select EL option",IF(C76="Refers",C82,((D76+D77)*0.1)))</f>
        <v>Please Select EL option</v>
      </c>
      <c r="I75" s="2" t="s">
        <v>6</v>
      </c>
      <c r="J75" s="59">
        <v>246.63</v>
      </c>
      <c r="K75" s="60">
        <v>13</v>
      </c>
      <c r="L75" s="59">
        <v>321.89999999999998</v>
      </c>
      <c r="M75" s="60">
        <v>17</v>
      </c>
      <c r="N75" s="59">
        <v>537.83000000000004</v>
      </c>
      <c r="O75" s="60">
        <v>27</v>
      </c>
    </row>
    <row r="76" spans="1:15" ht="15" hidden="1" x14ac:dyDescent="0.2">
      <c r="B76" s="18" t="s">
        <v>14</v>
      </c>
      <c r="C76" t="e">
        <f>F80</f>
        <v>#N/A</v>
      </c>
      <c r="D76" s="21" t="e">
        <f>C76/104*100</f>
        <v>#N/A</v>
      </c>
      <c r="E76" s="18" t="s">
        <v>28</v>
      </c>
      <c r="F76" t="e">
        <f>VLOOKUP(E20,J20:K29,2,FALSE)</f>
        <v>#N/A</v>
      </c>
      <c r="I76" s="2" t="s">
        <v>7</v>
      </c>
      <c r="J76" s="59">
        <v>321.89999999999998</v>
      </c>
      <c r="K76" s="60">
        <v>17</v>
      </c>
      <c r="L76" s="59">
        <v>352.61</v>
      </c>
      <c r="M76" s="60">
        <v>18</v>
      </c>
      <c r="N76" s="59">
        <v>544.76</v>
      </c>
      <c r="O76" s="60">
        <v>28</v>
      </c>
    </row>
    <row r="77" spans="1:15" ht="15" hidden="1" x14ac:dyDescent="0.2">
      <c r="B77" s="18" t="s">
        <v>44</v>
      </c>
      <c r="C77" t="str">
        <f>IF(E23="Please Select","EL",IF(E23="Yes",G88,0))</f>
        <v>EL</v>
      </c>
      <c r="D77" s="21" t="str">
        <f>IF(E23="Please Select","EL",IF(E23="Yes",G89,0))</f>
        <v>EL</v>
      </c>
      <c r="E77" s="18" t="s">
        <v>29</v>
      </c>
      <c r="F77" t="e">
        <f>VLOOKUP(E21,L20:M27,2,FALSE)</f>
        <v>#N/A</v>
      </c>
      <c r="G77" s="35" t="s">
        <v>15</v>
      </c>
      <c r="I77" s="2" t="s">
        <v>93</v>
      </c>
      <c r="J77" s="59">
        <v>405.1</v>
      </c>
      <c r="K77" s="60">
        <v>21</v>
      </c>
      <c r="L77" s="59">
        <v>524.95000000000005</v>
      </c>
      <c r="M77" s="60">
        <v>27</v>
      </c>
      <c r="N77" s="59">
        <v>672.53</v>
      </c>
      <c r="O77" s="60">
        <v>34</v>
      </c>
    </row>
    <row r="78" spans="1:15" ht="15" hidden="1" x14ac:dyDescent="0.2">
      <c r="B78" s="18" t="s">
        <v>25</v>
      </c>
      <c r="C78">
        <v>40</v>
      </c>
      <c r="D78" s="22"/>
      <c r="E78" s="18" t="s">
        <v>30</v>
      </c>
      <c r="F78" t="e">
        <f>VLOOKUP(E22,N20:O22,2,FALSE)</f>
        <v>#N/A</v>
      </c>
      <c r="G78" s="35"/>
      <c r="I78" s="37" t="s">
        <v>8</v>
      </c>
      <c r="J78" s="59">
        <v>487.31</v>
      </c>
      <c r="K78" s="60">
        <v>25</v>
      </c>
      <c r="L78" s="59">
        <v>695.31</v>
      </c>
      <c r="M78" s="60">
        <v>35</v>
      </c>
      <c r="N78" s="59">
        <v>800.3</v>
      </c>
      <c r="O78" s="60">
        <v>41</v>
      </c>
    </row>
    <row r="79" spans="1:15" ht="15" hidden="1" x14ac:dyDescent="0.2">
      <c r="B79" s="18" t="s">
        <v>57</v>
      </c>
      <c r="C79" s="18">
        <v>0</v>
      </c>
      <c r="F79" s="18" t="s">
        <v>14</v>
      </c>
      <c r="G79" s="18" t="s">
        <v>58</v>
      </c>
      <c r="H79" s="35"/>
      <c r="I79" s="37" t="s">
        <v>45</v>
      </c>
      <c r="J79" s="59">
        <v>648.76</v>
      </c>
      <c r="K79" s="60">
        <v>33</v>
      </c>
      <c r="L79" s="59">
        <v>925.1</v>
      </c>
      <c r="M79" s="60">
        <v>47</v>
      </c>
      <c r="N79" s="61">
        <v>1066.74</v>
      </c>
      <c r="O79" s="60">
        <v>54</v>
      </c>
    </row>
    <row r="80" spans="1:15" ht="15" hidden="1" customHeight="1" x14ac:dyDescent="0.2">
      <c r="B80" s="18" t="s">
        <v>26</v>
      </c>
      <c r="C80" t="e">
        <f>C78+C76+C77+C79</f>
        <v>#N/A</v>
      </c>
      <c r="D80" s="23" t="e">
        <f>D76+D77</f>
        <v>#N/A</v>
      </c>
      <c r="E80" t="s">
        <v>31</v>
      </c>
      <c r="F80" t="e">
        <f>VLOOKUP(F76,E81:F86,2,FALSE)</f>
        <v>#N/A</v>
      </c>
      <c r="G80" s="18">
        <v>0</v>
      </c>
      <c r="H80" s="35"/>
      <c r="I80" s="37" t="s">
        <v>46</v>
      </c>
      <c r="J80" s="59">
        <v>809.22</v>
      </c>
      <c r="K80" s="60">
        <v>41</v>
      </c>
      <c r="L80" s="61">
        <v>1157.8699999999999</v>
      </c>
      <c r="M80" s="60">
        <v>58</v>
      </c>
      <c r="N80" s="61">
        <v>1335.16</v>
      </c>
      <c r="O80" s="60">
        <v>67</v>
      </c>
    </row>
    <row r="81" spans="2:15" ht="15" hidden="1" x14ac:dyDescent="0.2">
      <c r="B81" s="18" t="s">
        <v>27</v>
      </c>
      <c r="C81" s="21" t="e">
        <f>IF(D80*0.1&gt;50,D80*0.1,50)</f>
        <v>#N/A</v>
      </c>
      <c r="D81" s="24"/>
      <c r="E81">
        <v>1</v>
      </c>
      <c r="F81" t="e">
        <f>VLOOKUP(E21,I62:O70,F78,FALSE)</f>
        <v>#N/A</v>
      </c>
      <c r="G81" s="18" t="e">
        <f>VLOOKUP(E21,I62:O70,(F78+1),FALSE)</f>
        <v>#N/A</v>
      </c>
      <c r="H81" s="35"/>
      <c r="I81" s="37" t="s">
        <v>59</v>
      </c>
      <c r="J81" s="59">
        <v>931.05</v>
      </c>
      <c r="K81" s="60">
        <v>47</v>
      </c>
      <c r="L81" s="61">
        <v>1329.22</v>
      </c>
      <c r="M81" s="60">
        <v>67</v>
      </c>
      <c r="N81" s="61">
        <v>1534.25</v>
      </c>
      <c r="O81" s="60">
        <v>77</v>
      </c>
    </row>
    <row r="82" spans="2:15" hidden="1" x14ac:dyDescent="0.2">
      <c r="B82" s="54" t="s">
        <v>37</v>
      </c>
      <c r="C82" s="23" t="e">
        <f>IF(C76="Refers","Refer to Dolmen",IF(C77="EL","Please Select EL option",(C80+C81)))</f>
        <v>#N/A</v>
      </c>
      <c r="D82" s="22"/>
      <c r="E82">
        <v>2</v>
      </c>
      <c r="F82" t="e">
        <f>VLOOKUP(E21,I110:O118,F78,FALSE)</f>
        <v>#N/A</v>
      </c>
      <c r="G82" s="18" t="e">
        <f>VLOOKUP(E21,I110:O118,(F78+1),FALSE)</f>
        <v>#N/A</v>
      </c>
      <c r="H82" s="35"/>
      <c r="I82" s="37" t="s">
        <v>60</v>
      </c>
      <c r="J82" s="2" t="s">
        <v>10</v>
      </c>
      <c r="K82" s="2" t="s">
        <v>10</v>
      </c>
      <c r="L82" s="2" t="s">
        <v>10</v>
      </c>
      <c r="M82" s="2" t="s">
        <v>10</v>
      </c>
      <c r="N82" s="2" t="s">
        <v>10</v>
      </c>
      <c r="O82" s="2" t="s">
        <v>10</v>
      </c>
    </row>
    <row r="83" spans="2:15" hidden="1" x14ac:dyDescent="0.2">
      <c r="B83" s="18" t="s">
        <v>33</v>
      </c>
      <c r="C83" s="24"/>
      <c r="E83">
        <v>3</v>
      </c>
      <c r="F83" t="e">
        <f>VLOOKUP(E21,I74:O82,F78,FALSE)</f>
        <v>#N/A</v>
      </c>
      <c r="G83" s="18" t="e">
        <f>VLOOKUP(E21,I74:O82,(F78+1),FALSE)</f>
        <v>#N/A</v>
      </c>
      <c r="H83" s="35"/>
      <c r="I83" s="2"/>
    </row>
    <row r="84" spans="2:15" ht="18" hidden="1" x14ac:dyDescent="0.25">
      <c r="B84" s="18" t="s">
        <v>34</v>
      </c>
      <c r="C84" t="str">
        <f>IF(F27="Yes",B84,IF(F28="Yes",B84,IF(F29="Yes",B84,IF(F30="Yes",B84,IF(F31="Yes",B84,IF(F32="Yes",B84,IF(F33="Yes",B84,IF(F34="Yes",B84,IF(F35="Yes",B84,IF(F36="Yes",B84,IF(F37="No",B84,IF(F38="Yes",B84,IF(F39="Yes",B84,
IF(F40="Yes",B84,IF(F41="Yes",B84,IF(F42="Yes",B84,IF(F43="No",B84,IF(F44="No",B84,IF(F45="Yes",B84,IF(F46="Yes",B84,IF(F47="Yes",B84,IF(F48="Yes",B84,IF(F49="Yes",B84,IF(F50="Yes",B84,IF(F51="No",B84,IF(F52="Yes",B84,IF(F53="Yes",B84,IF(F54="Yes",B84,"Risk OK to Quote"))))))))))))))))))))))))))))</f>
        <v>Risk OK to Quote</v>
      </c>
      <c r="D84" s="25"/>
      <c r="E84">
        <v>4</v>
      </c>
      <c r="F84" t="e">
        <f>VLOOKUP(E21,I86:O94,F78,FALSE)</f>
        <v>#N/A</v>
      </c>
      <c r="G84" s="18" t="e">
        <f>VLOOKUP(E21,I86:O94,(F78+1),FALSE)</f>
        <v>#N/A</v>
      </c>
      <c r="H84" s="35"/>
      <c r="I84" s="53" t="s">
        <v>12</v>
      </c>
    </row>
    <row r="85" spans="2:15" hidden="1" x14ac:dyDescent="0.2">
      <c r="B85" s="18" t="s">
        <v>35</v>
      </c>
      <c r="D85" s="25"/>
      <c r="E85">
        <v>5</v>
      </c>
      <c r="F85" t="e">
        <f>VLOOKUP(E21,I122:O130,F78,FALSE)</f>
        <v>#N/A</v>
      </c>
      <c r="G85" s="18" t="e">
        <f>VLOOKUP(E21,I122:O130,(F78+1),FALSE)</f>
        <v>#N/A</v>
      </c>
      <c r="H85" s="35"/>
      <c r="I85" s="2" t="s">
        <v>1</v>
      </c>
      <c r="J85" s="2" t="s">
        <v>2</v>
      </c>
      <c r="K85" s="37" t="s">
        <v>57</v>
      </c>
      <c r="L85" s="2" t="s">
        <v>3</v>
      </c>
      <c r="M85" s="37" t="s">
        <v>57</v>
      </c>
      <c r="N85" s="3" t="s">
        <v>4</v>
      </c>
      <c r="O85" s="37" t="s">
        <v>57</v>
      </c>
    </row>
    <row r="86" spans="2:15" hidden="1" x14ac:dyDescent="0.2">
      <c r="B86" s="18" t="s">
        <v>36</v>
      </c>
      <c r="D86" s="25"/>
      <c r="E86">
        <v>6</v>
      </c>
      <c r="F86" t="e">
        <f>VLOOKUP(E21,I98:O106,F78,FALSE)</f>
        <v>#N/A</v>
      </c>
      <c r="G86" s="18" t="e">
        <f>VLOOKUP(E21,I98:O106,(F78+1),FALSE)</f>
        <v>#N/A</v>
      </c>
      <c r="I86" s="2" t="s">
        <v>5</v>
      </c>
      <c r="J86" s="2">
        <v>246.63</v>
      </c>
      <c r="K86" s="2">
        <v>13</v>
      </c>
      <c r="L86" s="2">
        <v>321.89999999999998</v>
      </c>
      <c r="M86" s="2">
        <v>17</v>
      </c>
      <c r="N86" s="2">
        <v>441.75</v>
      </c>
      <c r="O86" s="2">
        <v>23</v>
      </c>
    </row>
    <row r="87" spans="2:15" hidden="1" x14ac:dyDescent="0.2">
      <c r="B87" s="56" t="s">
        <v>120</v>
      </c>
      <c r="C87" s="56" t="s">
        <v>121</v>
      </c>
      <c r="D87">
        <f>IF(E20=J19,1,0)</f>
        <v>1</v>
      </c>
      <c r="F87" s="18" t="s">
        <v>61</v>
      </c>
      <c r="G87">
        <v>0</v>
      </c>
      <c r="I87" s="2" t="s">
        <v>6</v>
      </c>
      <c r="J87" s="2">
        <v>321.89999999999998</v>
      </c>
      <c r="K87" s="2">
        <v>17</v>
      </c>
      <c r="L87" s="2">
        <v>441.75</v>
      </c>
      <c r="M87" s="2">
        <v>23</v>
      </c>
      <c r="N87" s="2">
        <v>613.1</v>
      </c>
      <c r="O87" s="2">
        <v>31</v>
      </c>
    </row>
    <row r="88" spans="2:15" hidden="1" x14ac:dyDescent="0.2">
      <c r="C88" s="56" t="s">
        <v>122</v>
      </c>
      <c r="D88">
        <f>IF(E21=J19,1,0)</f>
        <v>1</v>
      </c>
      <c r="F88" s="56" t="s">
        <v>94</v>
      </c>
      <c r="G88">
        <v>250</v>
      </c>
      <c r="I88" s="2" t="s">
        <v>7</v>
      </c>
      <c r="J88" s="2">
        <v>432.84</v>
      </c>
      <c r="K88" s="2">
        <v>22</v>
      </c>
      <c r="L88" s="2">
        <v>566.54999999999995</v>
      </c>
      <c r="M88" s="2">
        <v>29</v>
      </c>
      <c r="N88" s="2">
        <v>792.38</v>
      </c>
      <c r="O88" s="2">
        <v>40</v>
      </c>
    </row>
    <row r="89" spans="2:15" hidden="1" x14ac:dyDescent="0.2">
      <c r="C89" s="56" t="s">
        <v>123</v>
      </c>
      <c r="D89">
        <f>IF(E22=J19,1,0)</f>
        <v>1</v>
      </c>
      <c r="F89" s="56" t="s">
        <v>95</v>
      </c>
      <c r="G89">
        <f>G88/1.04</f>
        <v>240.38461538461539</v>
      </c>
      <c r="I89" s="2" t="s">
        <v>93</v>
      </c>
      <c r="J89" s="2">
        <v>527.91999999999996</v>
      </c>
      <c r="K89" s="2">
        <v>27</v>
      </c>
      <c r="L89" s="2">
        <v>780.5</v>
      </c>
      <c r="M89" s="2">
        <v>40</v>
      </c>
      <c r="N89" s="2">
        <v>968.69</v>
      </c>
      <c r="O89" s="2">
        <v>49</v>
      </c>
    </row>
    <row r="90" spans="2:15" hidden="1" x14ac:dyDescent="0.2">
      <c r="C90" s="56" t="s">
        <v>124</v>
      </c>
      <c r="D90">
        <f>IF(E23=J19,1,0)</f>
        <v>1</v>
      </c>
      <c r="I90" s="37" t="s">
        <v>8</v>
      </c>
      <c r="J90" s="2">
        <v>621.03</v>
      </c>
      <c r="K90" s="2">
        <v>32</v>
      </c>
      <c r="L90" s="2">
        <v>994.44</v>
      </c>
      <c r="M90" s="2">
        <v>50</v>
      </c>
      <c r="N90" s="2">
        <v>1144</v>
      </c>
      <c r="O90" s="2">
        <v>58</v>
      </c>
    </row>
    <row r="91" spans="2:15" hidden="1" x14ac:dyDescent="0.2">
      <c r="C91" s="56" t="s">
        <v>125</v>
      </c>
      <c r="D91">
        <f>IF($J$19=F27,1,0)</f>
        <v>1</v>
      </c>
      <c r="I91" s="37" t="s">
        <v>45</v>
      </c>
      <c r="J91" s="2">
        <v>826.06</v>
      </c>
      <c r="K91" s="2">
        <v>42</v>
      </c>
      <c r="L91" s="2">
        <v>1325.26</v>
      </c>
      <c r="M91" s="2">
        <v>67</v>
      </c>
      <c r="N91" s="2">
        <v>1523.35</v>
      </c>
      <c r="O91" s="2">
        <v>77</v>
      </c>
    </row>
    <row r="92" spans="2:15" hidden="1" x14ac:dyDescent="0.2">
      <c r="C92" s="56" t="s">
        <v>126</v>
      </c>
      <c r="D92">
        <f>IF($J$19=F28,1,0)</f>
        <v>1</v>
      </c>
      <c r="I92" s="37" t="s">
        <v>46</v>
      </c>
      <c r="J92" s="2">
        <v>1035.05</v>
      </c>
      <c r="K92" s="2">
        <v>52</v>
      </c>
      <c r="L92" s="2">
        <v>1655.09</v>
      </c>
      <c r="M92" s="2">
        <v>83</v>
      </c>
      <c r="N92" s="2">
        <v>1905.68</v>
      </c>
      <c r="O92" s="2">
        <v>96</v>
      </c>
    </row>
    <row r="93" spans="2:15" hidden="1" x14ac:dyDescent="0.2">
      <c r="C93" s="56" t="s">
        <v>127</v>
      </c>
      <c r="D93">
        <f t="shared" ref="D93:D113" si="0">IF($J$19=F29,1,0)</f>
        <v>1</v>
      </c>
      <c r="E93" s="56"/>
      <c r="I93" s="37" t="s">
        <v>59</v>
      </c>
      <c r="J93" s="2" t="s">
        <v>10</v>
      </c>
      <c r="K93" s="2" t="s">
        <v>10</v>
      </c>
      <c r="L93" s="2" t="s">
        <v>10</v>
      </c>
      <c r="M93" s="2" t="s">
        <v>10</v>
      </c>
      <c r="N93" s="2" t="s">
        <v>10</v>
      </c>
      <c r="O93" s="2" t="s">
        <v>10</v>
      </c>
    </row>
    <row r="94" spans="2:15" hidden="1" x14ac:dyDescent="0.2">
      <c r="C94" s="56" t="s">
        <v>128</v>
      </c>
      <c r="D94">
        <f t="shared" si="0"/>
        <v>1</v>
      </c>
      <c r="I94" s="37" t="s">
        <v>60</v>
      </c>
      <c r="J94" s="2" t="s">
        <v>10</v>
      </c>
      <c r="K94" s="2" t="s">
        <v>10</v>
      </c>
      <c r="L94" s="2" t="s">
        <v>10</v>
      </c>
      <c r="M94" s="2" t="s">
        <v>10</v>
      </c>
      <c r="N94" s="2" t="s">
        <v>10</v>
      </c>
      <c r="O94" s="2" t="s">
        <v>10</v>
      </c>
    </row>
    <row r="95" spans="2:15" hidden="1" x14ac:dyDescent="0.2">
      <c r="C95" s="56" t="s">
        <v>129</v>
      </c>
      <c r="D95">
        <f t="shared" si="0"/>
        <v>1</v>
      </c>
      <c r="I95" s="2"/>
    </row>
    <row r="96" spans="2:15" ht="18" hidden="1" x14ac:dyDescent="0.25">
      <c r="C96" s="56" t="s">
        <v>130</v>
      </c>
      <c r="D96">
        <f t="shared" si="0"/>
        <v>1</v>
      </c>
      <c r="I96" s="55" t="s">
        <v>13</v>
      </c>
    </row>
    <row r="97" spans="3:15" hidden="1" x14ac:dyDescent="0.2">
      <c r="C97" s="56" t="s">
        <v>131</v>
      </c>
      <c r="D97">
        <f t="shared" si="0"/>
        <v>1</v>
      </c>
      <c r="I97" s="2" t="s">
        <v>1</v>
      </c>
      <c r="J97" s="2" t="s">
        <v>2</v>
      </c>
      <c r="K97" s="37" t="s">
        <v>57</v>
      </c>
      <c r="L97" s="2" t="s">
        <v>3</v>
      </c>
      <c r="M97" s="37" t="s">
        <v>57</v>
      </c>
      <c r="N97" s="3" t="s">
        <v>4</v>
      </c>
      <c r="O97" s="37" t="s">
        <v>57</v>
      </c>
    </row>
    <row r="98" spans="3:15" hidden="1" x14ac:dyDescent="0.2">
      <c r="C98" s="56" t="s">
        <v>132</v>
      </c>
      <c r="D98">
        <f t="shared" si="0"/>
        <v>1</v>
      </c>
      <c r="I98" s="2" t="s">
        <v>5</v>
      </c>
      <c r="J98" s="2">
        <v>277.33</v>
      </c>
      <c r="K98" s="2">
        <v>14</v>
      </c>
      <c r="L98" s="2">
        <v>352.61</v>
      </c>
      <c r="M98" s="2">
        <v>18</v>
      </c>
      <c r="N98" s="2">
        <v>487.31</v>
      </c>
      <c r="O98" s="2">
        <v>25</v>
      </c>
    </row>
    <row r="99" spans="3:15" hidden="1" x14ac:dyDescent="0.2">
      <c r="C99" s="56" t="s">
        <v>133</v>
      </c>
      <c r="D99">
        <f t="shared" si="0"/>
        <v>1</v>
      </c>
      <c r="I99" s="2" t="s">
        <v>6</v>
      </c>
      <c r="J99" s="2">
        <v>382.32</v>
      </c>
      <c r="K99" s="2">
        <v>20</v>
      </c>
      <c r="L99" s="2">
        <v>487.31</v>
      </c>
      <c r="M99" s="2">
        <v>25</v>
      </c>
      <c r="N99" s="2">
        <v>650.74</v>
      </c>
      <c r="O99" s="2">
        <v>33</v>
      </c>
    </row>
    <row r="100" spans="3:15" hidden="1" x14ac:dyDescent="0.2">
      <c r="C100" s="56" t="s">
        <v>134</v>
      </c>
      <c r="D100">
        <f t="shared" si="0"/>
        <v>1</v>
      </c>
      <c r="I100" s="2" t="s">
        <v>7</v>
      </c>
      <c r="J100" s="2">
        <v>492.27</v>
      </c>
      <c r="K100" s="2">
        <v>25</v>
      </c>
      <c r="L100" s="2">
        <v>636.88</v>
      </c>
      <c r="M100" s="2">
        <v>32</v>
      </c>
      <c r="N100" s="2">
        <v>844.88</v>
      </c>
      <c r="O100" s="2">
        <v>43</v>
      </c>
    </row>
    <row r="101" spans="3:15" hidden="1" x14ac:dyDescent="0.2">
      <c r="C101" s="56" t="s">
        <v>135</v>
      </c>
      <c r="D101">
        <f t="shared" si="0"/>
        <v>1</v>
      </c>
      <c r="I101" s="2" t="s">
        <v>93</v>
      </c>
      <c r="J101" s="2">
        <v>594.29</v>
      </c>
      <c r="K101" s="2">
        <v>30</v>
      </c>
      <c r="L101" s="2">
        <v>718.1</v>
      </c>
      <c r="M101" s="2">
        <v>36</v>
      </c>
      <c r="N101" s="2">
        <v>1032.08</v>
      </c>
      <c r="O101" s="2">
        <v>52</v>
      </c>
    </row>
    <row r="102" spans="3:15" hidden="1" x14ac:dyDescent="0.2">
      <c r="C102" s="56" t="s">
        <v>136</v>
      </c>
      <c r="D102">
        <f t="shared" si="0"/>
        <v>1</v>
      </c>
      <c r="I102" s="37" t="s">
        <v>8</v>
      </c>
      <c r="J102" s="2">
        <v>695.31</v>
      </c>
      <c r="K102" s="2">
        <v>35</v>
      </c>
      <c r="L102" s="2">
        <v>800.3</v>
      </c>
      <c r="M102" s="2">
        <v>41</v>
      </c>
      <c r="N102" s="2">
        <v>1217.3</v>
      </c>
      <c r="O102" s="2">
        <v>61</v>
      </c>
    </row>
    <row r="103" spans="3:15" hidden="1" x14ac:dyDescent="0.2">
      <c r="C103" s="56" t="s">
        <v>137</v>
      </c>
      <c r="D103">
        <f t="shared" si="0"/>
        <v>1</v>
      </c>
      <c r="I103" s="37" t="s">
        <v>45</v>
      </c>
      <c r="J103" s="2">
        <v>925.1</v>
      </c>
      <c r="K103" s="2">
        <v>47</v>
      </c>
      <c r="L103" s="2">
        <v>1066.74</v>
      </c>
      <c r="M103" s="2">
        <v>54</v>
      </c>
      <c r="N103" s="2">
        <v>1624.38</v>
      </c>
      <c r="O103" s="2">
        <v>82</v>
      </c>
    </row>
    <row r="104" spans="3:15" hidden="1" x14ac:dyDescent="0.2">
      <c r="C104" s="56" t="s">
        <v>138</v>
      </c>
      <c r="D104">
        <f t="shared" si="0"/>
        <v>1</v>
      </c>
      <c r="I104" s="37" t="s">
        <v>46</v>
      </c>
      <c r="J104" s="2">
        <v>1157.8699999999999</v>
      </c>
      <c r="K104" s="2">
        <v>58</v>
      </c>
      <c r="L104" s="2">
        <v>1335.16</v>
      </c>
      <c r="M104" s="2">
        <v>67</v>
      </c>
      <c r="N104" s="2">
        <v>2029.49</v>
      </c>
      <c r="O104" s="2">
        <v>102</v>
      </c>
    </row>
    <row r="105" spans="3:15" hidden="1" x14ac:dyDescent="0.2">
      <c r="C105" s="56" t="s">
        <v>139</v>
      </c>
      <c r="D105">
        <f t="shared" si="0"/>
        <v>1</v>
      </c>
      <c r="F105" s="21"/>
      <c r="I105" s="37" t="s">
        <v>59</v>
      </c>
      <c r="J105" s="2" t="s">
        <v>10</v>
      </c>
      <c r="K105" s="2" t="s">
        <v>10</v>
      </c>
      <c r="L105" s="2" t="s">
        <v>10</v>
      </c>
      <c r="M105" s="2" t="s">
        <v>10</v>
      </c>
      <c r="N105" s="2" t="s">
        <v>10</v>
      </c>
      <c r="O105" s="2" t="s">
        <v>10</v>
      </c>
    </row>
    <row r="106" spans="3:15" hidden="1" x14ac:dyDescent="0.2">
      <c r="C106" s="56" t="s">
        <v>140</v>
      </c>
      <c r="D106">
        <f t="shared" si="0"/>
        <v>1</v>
      </c>
      <c r="F106" s="21"/>
      <c r="I106" s="37" t="s">
        <v>60</v>
      </c>
      <c r="J106" s="2" t="s">
        <v>10</v>
      </c>
      <c r="K106" s="2" t="s">
        <v>10</v>
      </c>
      <c r="L106" s="2" t="s">
        <v>10</v>
      </c>
      <c r="M106" s="2" t="s">
        <v>10</v>
      </c>
      <c r="N106" s="2" t="s">
        <v>10</v>
      </c>
      <c r="O106" s="2" t="s">
        <v>10</v>
      </c>
    </row>
    <row r="107" spans="3:15" hidden="1" x14ac:dyDescent="0.2">
      <c r="C107" s="56" t="s">
        <v>141</v>
      </c>
      <c r="D107">
        <f t="shared" si="0"/>
        <v>1</v>
      </c>
      <c r="F107" s="21"/>
    </row>
    <row r="108" spans="3:15" ht="18" hidden="1" x14ac:dyDescent="0.25">
      <c r="C108" s="56" t="s">
        <v>142</v>
      </c>
      <c r="D108">
        <f t="shared" si="0"/>
        <v>1</v>
      </c>
      <c r="F108" s="36"/>
      <c r="I108" s="4" t="s">
        <v>47</v>
      </c>
    </row>
    <row r="109" spans="3:15" hidden="1" x14ac:dyDescent="0.2">
      <c r="C109" s="56" t="s">
        <v>143</v>
      </c>
      <c r="D109">
        <f t="shared" si="0"/>
        <v>1</v>
      </c>
      <c r="F109" s="21"/>
      <c r="I109" s="2" t="s">
        <v>1</v>
      </c>
      <c r="J109" s="2" t="s">
        <v>2</v>
      </c>
      <c r="K109" s="37" t="s">
        <v>57</v>
      </c>
      <c r="L109" s="2" t="s">
        <v>3</v>
      </c>
      <c r="M109" s="37" t="s">
        <v>57</v>
      </c>
      <c r="N109" s="3" t="s">
        <v>4</v>
      </c>
      <c r="O109" s="37" t="s">
        <v>57</v>
      </c>
    </row>
    <row r="110" spans="3:15" hidden="1" x14ac:dyDescent="0.2">
      <c r="C110" s="56" t="s">
        <v>144</v>
      </c>
      <c r="D110">
        <f t="shared" si="0"/>
        <v>1</v>
      </c>
      <c r="F110" s="21"/>
      <c r="I110" s="2" t="s">
        <v>5</v>
      </c>
      <c r="J110" s="2">
        <v>189.18</v>
      </c>
      <c r="K110" s="2">
        <v>10</v>
      </c>
      <c r="L110" s="2">
        <v>214.93</v>
      </c>
      <c r="M110" s="2">
        <v>11</v>
      </c>
      <c r="N110" s="2">
        <v>282.29000000000002</v>
      </c>
      <c r="O110" s="2">
        <v>15</v>
      </c>
    </row>
    <row r="111" spans="3:15" hidden="1" x14ac:dyDescent="0.2">
      <c r="C111" s="56" t="s">
        <v>145</v>
      </c>
      <c r="D111">
        <f t="shared" si="0"/>
        <v>1</v>
      </c>
      <c r="F111" s="21"/>
      <c r="I111" s="2" t="s">
        <v>6</v>
      </c>
      <c r="J111" s="2">
        <v>196.11</v>
      </c>
      <c r="K111" s="2">
        <v>10</v>
      </c>
      <c r="L111" s="2">
        <v>282.29000000000002</v>
      </c>
      <c r="M111" s="2">
        <v>15</v>
      </c>
      <c r="N111" s="2">
        <v>368.46</v>
      </c>
      <c r="O111" s="2">
        <v>19</v>
      </c>
    </row>
    <row r="112" spans="3:15" hidden="1" x14ac:dyDescent="0.2">
      <c r="C112" s="56" t="s">
        <v>146</v>
      </c>
      <c r="D112">
        <f t="shared" si="0"/>
        <v>1</v>
      </c>
      <c r="F112" s="21"/>
      <c r="I112" s="2" t="s">
        <v>7</v>
      </c>
      <c r="J112" s="2">
        <v>267.43</v>
      </c>
      <c r="K112" s="2">
        <v>14</v>
      </c>
      <c r="L112" s="2">
        <v>345.68</v>
      </c>
      <c r="M112" s="2">
        <v>18</v>
      </c>
      <c r="N112" s="2">
        <v>499.2</v>
      </c>
      <c r="O112" s="2">
        <v>25</v>
      </c>
    </row>
    <row r="113" spans="3:15" hidden="1" x14ac:dyDescent="0.2">
      <c r="C113" s="56" t="s">
        <v>147</v>
      </c>
      <c r="D113">
        <f t="shared" si="0"/>
        <v>1</v>
      </c>
      <c r="F113" s="36"/>
      <c r="I113" s="2" t="s">
        <v>93</v>
      </c>
      <c r="J113" s="2">
        <v>361.52</v>
      </c>
      <c r="K113" s="2">
        <v>19</v>
      </c>
      <c r="L113" s="2">
        <v>514.05999999999995</v>
      </c>
      <c r="M113" s="2">
        <v>26</v>
      </c>
      <c r="N113" s="2">
        <v>627.96</v>
      </c>
      <c r="O113" s="2">
        <v>32</v>
      </c>
    </row>
    <row r="114" spans="3:15" hidden="1" x14ac:dyDescent="0.2">
      <c r="C114" s="56" t="s">
        <v>148</v>
      </c>
      <c r="D114">
        <f>IF($J$19=F50,1,0)</f>
        <v>1</v>
      </c>
      <c r="I114" s="37" t="s">
        <v>8</v>
      </c>
      <c r="J114" s="2">
        <v>454.63</v>
      </c>
      <c r="K114" s="2">
        <v>23</v>
      </c>
      <c r="L114" s="2">
        <v>681.45</v>
      </c>
      <c r="M114" s="2">
        <v>35</v>
      </c>
      <c r="N114" s="2">
        <v>756.72</v>
      </c>
      <c r="O114" s="2">
        <v>38</v>
      </c>
    </row>
    <row r="115" spans="3:15" hidden="1" x14ac:dyDescent="0.2">
      <c r="C115" s="56" t="s">
        <v>149</v>
      </c>
      <c r="D115">
        <f>IF($J$19=F51,1,0)</f>
        <v>1</v>
      </c>
      <c r="I115" s="37" t="s">
        <v>45</v>
      </c>
      <c r="J115" s="2">
        <v>606.16999999999996</v>
      </c>
      <c r="K115" s="2">
        <v>31</v>
      </c>
      <c r="L115" s="2">
        <v>907.28</v>
      </c>
      <c r="M115" s="2">
        <v>46</v>
      </c>
      <c r="N115" s="2">
        <v>1008.3</v>
      </c>
      <c r="O115" s="2">
        <v>51</v>
      </c>
    </row>
    <row r="116" spans="3:15" hidden="1" x14ac:dyDescent="0.2">
      <c r="C116" s="56" t="s">
        <v>150</v>
      </c>
      <c r="D116">
        <f>IF($J$19=F52,1,0)</f>
        <v>1</v>
      </c>
      <c r="I116" s="37" t="s">
        <v>46</v>
      </c>
      <c r="J116" s="2">
        <v>758.7</v>
      </c>
      <c r="K116" s="2">
        <v>38</v>
      </c>
      <c r="L116" s="2">
        <v>1133.0999999999999</v>
      </c>
      <c r="M116" s="2">
        <v>57</v>
      </c>
      <c r="N116" s="2">
        <v>1261.8699999999999</v>
      </c>
      <c r="O116" s="2">
        <v>64</v>
      </c>
    </row>
    <row r="117" spans="3:15" hidden="1" x14ac:dyDescent="0.2">
      <c r="C117" s="56" t="s">
        <v>151</v>
      </c>
      <c r="D117">
        <f>IF($J$19=F53,1,0)</f>
        <v>1</v>
      </c>
      <c r="I117" s="37" t="s">
        <v>59</v>
      </c>
      <c r="J117" s="2">
        <v>873.6</v>
      </c>
      <c r="K117" s="2">
        <v>44</v>
      </c>
      <c r="L117" s="2">
        <v>1302.48</v>
      </c>
      <c r="M117" s="2">
        <v>66</v>
      </c>
      <c r="N117" s="2">
        <v>1451.05</v>
      </c>
      <c r="O117" s="2">
        <v>73</v>
      </c>
    </row>
    <row r="118" spans="3:15" hidden="1" x14ac:dyDescent="0.2">
      <c r="C118" s="56" t="s">
        <v>153</v>
      </c>
      <c r="D118">
        <f>IF($J$19=F54,1,0)</f>
        <v>1</v>
      </c>
      <c r="I118" s="37" t="s">
        <v>60</v>
      </c>
      <c r="J118" s="2" t="s">
        <v>10</v>
      </c>
      <c r="K118" s="2" t="s">
        <v>10</v>
      </c>
      <c r="L118" s="2" t="s">
        <v>10</v>
      </c>
      <c r="M118" s="2" t="s">
        <v>10</v>
      </c>
      <c r="N118" s="2" t="s">
        <v>10</v>
      </c>
      <c r="O118" s="2" t="s">
        <v>10</v>
      </c>
    </row>
    <row r="119" spans="3:15" hidden="1" x14ac:dyDescent="0.2">
      <c r="C119" s="56"/>
      <c r="D119">
        <f>SUM(D87:D118)</f>
        <v>32</v>
      </c>
    </row>
    <row r="120" spans="3:15" ht="18" hidden="1" x14ac:dyDescent="0.25">
      <c r="I120" s="4" t="s">
        <v>48</v>
      </c>
    </row>
    <row r="121" spans="3:15" hidden="1" x14ac:dyDescent="0.2">
      <c r="I121" s="2" t="s">
        <v>1</v>
      </c>
      <c r="J121" s="2" t="s">
        <v>2</v>
      </c>
      <c r="K121" s="37" t="s">
        <v>57</v>
      </c>
      <c r="L121" s="2" t="s">
        <v>3</v>
      </c>
      <c r="M121" s="37" t="s">
        <v>57</v>
      </c>
      <c r="N121" s="3" t="s">
        <v>4</v>
      </c>
      <c r="O121" s="37" t="s">
        <v>57</v>
      </c>
    </row>
    <row r="122" spans="3:15" hidden="1" x14ac:dyDescent="0.2">
      <c r="I122" s="2" t="s">
        <v>5</v>
      </c>
      <c r="J122" s="2">
        <v>282.29000000000002</v>
      </c>
      <c r="K122" s="2">
        <v>15</v>
      </c>
      <c r="L122" s="2">
        <v>368.46</v>
      </c>
      <c r="M122" s="2">
        <v>19</v>
      </c>
      <c r="N122" s="2">
        <v>507.12</v>
      </c>
      <c r="O122" s="2">
        <v>26</v>
      </c>
    </row>
    <row r="123" spans="3:15" hidden="1" x14ac:dyDescent="0.2">
      <c r="I123" s="2" t="s">
        <v>6</v>
      </c>
      <c r="J123" s="2">
        <v>368.46</v>
      </c>
      <c r="K123" s="2">
        <v>19</v>
      </c>
      <c r="L123" s="2">
        <v>507.12</v>
      </c>
      <c r="M123" s="2">
        <v>26</v>
      </c>
      <c r="N123" s="2">
        <v>704.23</v>
      </c>
      <c r="O123" s="2">
        <v>36</v>
      </c>
    </row>
    <row r="124" spans="3:15" hidden="1" x14ac:dyDescent="0.2">
      <c r="I124" s="2" t="s">
        <v>7</v>
      </c>
      <c r="J124" s="2">
        <v>499.2</v>
      </c>
      <c r="K124" s="2">
        <v>25</v>
      </c>
      <c r="L124" s="2">
        <v>651.73</v>
      </c>
      <c r="M124" s="2">
        <v>33</v>
      </c>
      <c r="N124" s="2">
        <v>910.25</v>
      </c>
      <c r="O124" s="2">
        <v>46</v>
      </c>
    </row>
    <row r="125" spans="3:15" hidden="1" x14ac:dyDescent="0.2">
      <c r="I125" s="2" t="s">
        <v>93</v>
      </c>
      <c r="J125" s="2">
        <v>606.16999999999996</v>
      </c>
      <c r="K125" s="2">
        <v>31</v>
      </c>
      <c r="L125" s="2">
        <v>898.36</v>
      </c>
      <c r="M125" s="2">
        <v>45</v>
      </c>
      <c r="N125" s="2">
        <v>1113.3</v>
      </c>
      <c r="O125" s="2">
        <v>56</v>
      </c>
    </row>
    <row r="126" spans="3:15" hidden="1" x14ac:dyDescent="0.2">
      <c r="I126" s="37" t="s">
        <v>8</v>
      </c>
      <c r="J126" s="2">
        <v>713.14</v>
      </c>
      <c r="K126" s="2">
        <v>36</v>
      </c>
      <c r="L126" s="2">
        <v>1144</v>
      </c>
      <c r="M126" s="2">
        <v>58</v>
      </c>
      <c r="N126" s="2">
        <v>1315.35</v>
      </c>
      <c r="O126" s="2">
        <v>66</v>
      </c>
    </row>
    <row r="127" spans="3:15" hidden="1" x14ac:dyDescent="0.2">
      <c r="I127" s="37" t="s">
        <v>45</v>
      </c>
      <c r="J127" s="2">
        <v>949.87</v>
      </c>
      <c r="K127" s="2">
        <v>48</v>
      </c>
      <c r="L127" s="2">
        <v>1523.35</v>
      </c>
      <c r="M127" s="2">
        <v>77</v>
      </c>
      <c r="N127" s="2">
        <v>1753.14</v>
      </c>
      <c r="O127" s="2">
        <v>88</v>
      </c>
    </row>
    <row r="128" spans="3:15" hidden="1" x14ac:dyDescent="0.2">
      <c r="I128" s="37" t="s">
        <v>46</v>
      </c>
      <c r="J128" s="2">
        <v>1188.57</v>
      </c>
      <c r="K128" s="2">
        <v>60</v>
      </c>
      <c r="L128" s="2">
        <v>1903.7</v>
      </c>
      <c r="M128" s="2">
        <v>96</v>
      </c>
      <c r="N128" s="2">
        <v>2191.92</v>
      </c>
      <c r="O128" s="2">
        <v>110</v>
      </c>
    </row>
    <row r="129" spans="9:15" hidden="1" x14ac:dyDescent="0.2">
      <c r="I129" s="37" t="s">
        <v>59</v>
      </c>
      <c r="J129" s="2" t="s">
        <v>10</v>
      </c>
      <c r="K129" s="2" t="s">
        <v>10</v>
      </c>
      <c r="L129" s="2" t="s">
        <v>10</v>
      </c>
      <c r="M129" s="2" t="s">
        <v>10</v>
      </c>
      <c r="N129" s="2" t="s">
        <v>10</v>
      </c>
      <c r="O129" s="2" t="s">
        <v>10</v>
      </c>
    </row>
    <row r="130" spans="9:15" hidden="1" x14ac:dyDescent="0.2">
      <c r="I130" s="37" t="s">
        <v>60</v>
      </c>
      <c r="J130" s="2" t="s">
        <v>10</v>
      </c>
      <c r="K130" s="2" t="s">
        <v>10</v>
      </c>
      <c r="L130" s="2" t="s">
        <v>10</v>
      </c>
      <c r="M130" s="2" t="s">
        <v>10</v>
      </c>
      <c r="N130" s="2" t="s">
        <v>10</v>
      </c>
      <c r="O130" s="2" t="s">
        <v>10</v>
      </c>
    </row>
  </sheetData>
  <sheetProtection algorithmName="SHA-512" hashValue="P4MVQz2vI7Pr+RYtS42ohGRXxzfZad86+owadoStDQoEuDYfCRq57sWBf6B8qSe5D5T9uszIteCK2h49ACIg5g==" saltValue="VknjdGHBHJDr9+3L5974tg==" spinCount="100000" sheet="1" selectLockedCells="1"/>
  <customSheetViews>
    <customSheetView guid="{B43AB4DB-73B0-4E0B-B9A1-1D56E437D35E}" showPageBreaks="1" view="pageBreakPreview">
      <selection activeCell="C39" sqref="C39"/>
    </customSheetView>
    <customSheetView guid="{95F69684-2868-4FC5-861B-727DF29869DE}" showPageBreaks="1" printArea="1" hiddenRows="1" hiddenColumns="1" view="pageBreakPreview">
      <selection activeCell="C39" sqref="C39"/>
      <pageMargins left="0.39370078740157483" right="0.39370078740157483" top="0.78740157480314965" bottom="0.78740157480314965" header="0.51181102362204722" footer="0.51181102362204722"/>
      <printOptions horizontalCentered="1"/>
      <pageSetup orientation="portrait" r:id="rId1"/>
      <headerFooter alignWithMargins="0"/>
    </customSheetView>
  </customSheetViews>
  <mergeCells count="43">
    <mergeCell ref="B65:G65"/>
    <mergeCell ref="B54:E54"/>
    <mergeCell ref="B42:E42"/>
    <mergeCell ref="B43:E43"/>
    <mergeCell ref="B44:E44"/>
    <mergeCell ref="B45:E45"/>
    <mergeCell ref="B46:E46"/>
    <mergeCell ref="B47:E47"/>
    <mergeCell ref="B48:E48"/>
    <mergeCell ref="B49:E49"/>
    <mergeCell ref="B50:E50"/>
    <mergeCell ref="B51:E51"/>
    <mergeCell ref="B52:E52"/>
    <mergeCell ref="B27:E27"/>
    <mergeCell ref="B28:E28"/>
    <mergeCell ref="B29:E29"/>
    <mergeCell ref="C12:D12"/>
    <mergeCell ref="C14:D14"/>
    <mergeCell ref="C15:D15"/>
    <mergeCell ref="C16:D16"/>
    <mergeCell ref="C17:D17"/>
    <mergeCell ref="B26:G26"/>
    <mergeCell ref="F14:G14"/>
    <mergeCell ref="F15:G15"/>
    <mergeCell ref="F16:G16"/>
    <mergeCell ref="F17:G17"/>
    <mergeCell ref="B25:F25"/>
    <mergeCell ref="B35:E35"/>
    <mergeCell ref="B55:F55"/>
    <mergeCell ref="B72:G72"/>
    <mergeCell ref="B30:E30"/>
    <mergeCell ref="B31:E31"/>
    <mergeCell ref="B32:E32"/>
    <mergeCell ref="B33:E33"/>
    <mergeCell ref="B34:E34"/>
    <mergeCell ref="C68:E68"/>
    <mergeCell ref="B36:E36"/>
    <mergeCell ref="B37:E37"/>
    <mergeCell ref="B38:E38"/>
    <mergeCell ref="B39:E39"/>
    <mergeCell ref="B40:E40"/>
    <mergeCell ref="B41:E41"/>
    <mergeCell ref="B53:E53"/>
  </mergeCells>
  <phoneticPr fontId="4" type="noConversion"/>
  <conditionalFormatting sqref="D63">
    <cfRule type="cellIs" dxfId="4" priority="11" operator="equal">
      <formula>"Cannot Quote EL"</formula>
    </cfRule>
  </conditionalFormatting>
  <conditionalFormatting sqref="E59:E60 C68">
    <cfRule type="cellIs" dxfId="3" priority="29" operator="equal">
      <formula>$B$84</formula>
    </cfRule>
    <cfRule type="cellIs" dxfId="2" priority="30" operator="equal">
      <formula>$B$84</formula>
    </cfRule>
    <cfRule type="cellIs" dxfId="1" priority="31" operator="equal">
      <formula>$B$83</formula>
    </cfRule>
    <cfRule type="cellIs" dxfId="0" priority="32" operator="equal">
      <formula>$B$83</formula>
    </cfRule>
  </conditionalFormatting>
  <dataValidations count="18">
    <dataValidation type="list" showInputMessage="1" showErrorMessage="1" sqref="WVN983103 E65599 JB65599 SX65599 ACT65599 AMP65599 AWL65599 BGH65599 BQD65599 BZZ65599 CJV65599 CTR65599 DDN65599 DNJ65599 DXF65599 EHB65599 EQX65599 FAT65599 FKP65599 FUL65599 GEH65599 GOD65599 GXZ65599 HHV65599 HRR65599 IBN65599 ILJ65599 IVF65599 JFB65599 JOX65599 JYT65599 KIP65599 KSL65599 LCH65599 LMD65599 LVZ65599 MFV65599 MPR65599 MZN65599 NJJ65599 NTF65599 ODB65599 OMX65599 OWT65599 PGP65599 PQL65599 QAH65599 QKD65599 QTZ65599 RDV65599 RNR65599 RXN65599 SHJ65599 SRF65599 TBB65599 TKX65599 TUT65599 UEP65599 UOL65599 UYH65599 VID65599 VRZ65599 WBV65599 WLR65599 WVN65599 E131135 JB131135 SX131135 ACT131135 AMP131135 AWL131135 BGH131135 BQD131135 BZZ131135 CJV131135 CTR131135 DDN131135 DNJ131135 DXF131135 EHB131135 EQX131135 FAT131135 FKP131135 FUL131135 GEH131135 GOD131135 GXZ131135 HHV131135 HRR131135 IBN131135 ILJ131135 IVF131135 JFB131135 JOX131135 JYT131135 KIP131135 KSL131135 LCH131135 LMD131135 LVZ131135 MFV131135 MPR131135 MZN131135 NJJ131135 NTF131135 ODB131135 OMX131135 OWT131135 PGP131135 PQL131135 QAH131135 QKD131135 QTZ131135 RDV131135 RNR131135 RXN131135 SHJ131135 SRF131135 TBB131135 TKX131135 TUT131135 UEP131135 UOL131135 UYH131135 VID131135 VRZ131135 WBV131135 WLR131135 WVN131135 E196671 JB196671 SX196671 ACT196671 AMP196671 AWL196671 BGH196671 BQD196671 BZZ196671 CJV196671 CTR196671 DDN196671 DNJ196671 DXF196671 EHB196671 EQX196671 FAT196671 FKP196671 FUL196671 GEH196671 GOD196671 GXZ196671 HHV196671 HRR196671 IBN196671 ILJ196671 IVF196671 JFB196671 JOX196671 JYT196671 KIP196671 KSL196671 LCH196671 LMD196671 LVZ196671 MFV196671 MPR196671 MZN196671 NJJ196671 NTF196671 ODB196671 OMX196671 OWT196671 PGP196671 PQL196671 QAH196671 QKD196671 QTZ196671 RDV196671 RNR196671 RXN196671 SHJ196671 SRF196671 TBB196671 TKX196671 TUT196671 UEP196671 UOL196671 UYH196671 VID196671 VRZ196671 WBV196671 WLR196671 WVN196671 E262207 JB262207 SX262207 ACT262207 AMP262207 AWL262207 BGH262207 BQD262207 BZZ262207 CJV262207 CTR262207 DDN262207 DNJ262207 DXF262207 EHB262207 EQX262207 FAT262207 FKP262207 FUL262207 GEH262207 GOD262207 GXZ262207 HHV262207 HRR262207 IBN262207 ILJ262207 IVF262207 JFB262207 JOX262207 JYT262207 KIP262207 KSL262207 LCH262207 LMD262207 LVZ262207 MFV262207 MPR262207 MZN262207 NJJ262207 NTF262207 ODB262207 OMX262207 OWT262207 PGP262207 PQL262207 QAH262207 QKD262207 QTZ262207 RDV262207 RNR262207 RXN262207 SHJ262207 SRF262207 TBB262207 TKX262207 TUT262207 UEP262207 UOL262207 UYH262207 VID262207 VRZ262207 WBV262207 WLR262207 WVN262207 E327743 JB327743 SX327743 ACT327743 AMP327743 AWL327743 BGH327743 BQD327743 BZZ327743 CJV327743 CTR327743 DDN327743 DNJ327743 DXF327743 EHB327743 EQX327743 FAT327743 FKP327743 FUL327743 GEH327743 GOD327743 GXZ327743 HHV327743 HRR327743 IBN327743 ILJ327743 IVF327743 JFB327743 JOX327743 JYT327743 KIP327743 KSL327743 LCH327743 LMD327743 LVZ327743 MFV327743 MPR327743 MZN327743 NJJ327743 NTF327743 ODB327743 OMX327743 OWT327743 PGP327743 PQL327743 QAH327743 QKD327743 QTZ327743 RDV327743 RNR327743 RXN327743 SHJ327743 SRF327743 TBB327743 TKX327743 TUT327743 UEP327743 UOL327743 UYH327743 VID327743 VRZ327743 WBV327743 WLR327743 WVN327743 E393279 JB393279 SX393279 ACT393279 AMP393279 AWL393279 BGH393279 BQD393279 BZZ393279 CJV393279 CTR393279 DDN393279 DNJ393279 DXF393279 EHB393279 EQX393279 FAT393279 FKP393279 FUL393279 GEH393279 GOD393279 GXZ393279 HHV393279 HRR393279 IBN393279 ILJ393279 IVF393279 JFB393279 JOX393279 JYT393279 KIP393279 KSL393279 LCH393279 LMD393279 LVZ393279 MFV393279 MPR393279 MZN393279 NJJ393279 NTF393279 ODB393279 OMX393279 OWT393279 PGP393279 PQL393279 QAH393279 QKD393279 QTZ393279 RDV393279 RNR393279 RXN393279 SHJ393279 SRF393279 TBB393279 TKX393279 TUT393279 UEP393279 UOL393279 UYH393279 VID393279 VRZ393279 WBV393279 WLR393279 WVN393279 E458815 JB458815 SX458815 ACT458815 AMP458815 AWL458815 BGH458815 BQD458815 BZZ458815 CJV458815 CTR458815 DDN458815 DNJ458815 DXF458815 EHB458815 EQX458815 FAT458815 FKP458815 FUL458815 GEH458815 GOD458815 GXZ458815 HHV458815 HRR458815 IBN458815 ILJ458815 IVF458815 JFB458815 JOX458815 JYT458815 KIP458815 KSL458815 LCH458815 LMD458815 LVZ458815 MFV458815 MPR458815 MZN458815 NJJ458815 NTF458815 ODB458815 OMX458815 OWT458815 PGP458815 PQL458815 QAH458815 QKD458815 QTZ458815 RDV458815 RNR458815 RXN458815 SHJ458815 SRF458815 TBB458815 TKX458815 TUT458815 UEP458815 UOL458815 UYH458815 VID458815 VRZ458815 WBV458815 WLR458815 WVN458815 E524351 JB524351 SX524351 ACT524351 AMP524351 AWL524351 BGH524351 BQD524351 BZZ524351 CJV524351 CTR524351 DDN524351 DNJ524351 DXF524351 EHB524351 EQX524351 FAT524351 FKP524351 FUL524351 GEH524351 GOD524351 GXZ524351 HHV524351 HRR524351 IBN524351 ILJ524351 IVF524351 JFB524351 JOX524351 JYT524351 KIP524351 KSL524351 LCH524351 LMD524351 LVZ524351 MFV524351 MPR524351 MZN524351 NJJ524351 NTF524351 ODB524351 OMX524351 OWT524351 PGP524351 PQL524351 QAH524351 QKD524351 QTZ524351 RDV524351 RNR524351 RXN524351 SHJ524351 SRF524351 TBB524351 TKX524351 TUT524351 UEP524351 UOL524351 UYH524351 VID524351 VRZ524351 WBV524351 WLR524351 WVN524351 E589887 JB589887 SX589887 ACT589887 AMP589887 AWL589887 BGH589887 BQD589887 BZZ589887 CJV589887 CTR589887 DDN589887 DNJ589887 DXF589887 EHB589887 EQX589887 FAT589887 FKP589887 FUL589887 GEH589887 GOD589887 GXZ589887 HHV589887 HRR589887 IBN589887 ILJ589887 IVF589887 JFB589887 JOX589887 JYT589887 KIP589887 KSL589887 LCH589887 LMD589887 LVZ589887 MFV589887 MPR589887 MZN589887 NJJ589887 NTF589887 ODB589887 OMX589887 OWT589887 PGP589887 PQL589887 QAH589887 QKD589887 QTZ589887 RDV589887 RNR589887 RXN589887 SHJ589887 SRF589887 TBB589887 TKX589887 TUT589887 UEP589887 UOL589887 UYH589887 VID589887 VRZ589887 WBV589887 WLR589887 WVN589887 E655423 JB655423 SX655423 ACT655423 AMP655423 AWL655423 BGH655423 BQD655423 BZZ655423 CJV655423 CTR655423 DDN655423 DNJ655423 DXF655423 EHB655423 EQX655423 FAT655423 FKP655423 FUL655423 GEH655423 GOD655423 GXZ655423 HHV655423 HRR655423 IBN655423 ILJ655423 IVF655423 JFB655423 JOX655423 JYT655423 KIP655423 KSL655423 LCH655423 LMD655423 LVZ655423 MFV655423 MPR655423 MZN655423 NJJ655423 NTF655423 ODB655423 OMX655423 OWT655423 PGP655423 PQL655423 QAH655423 QKD655423 QTZ655423 RDV655423 RNR655423 RXN655423 SHJ655423 SRF655423 TBB655423 TKX655423 TUT655423 UEP655423 UOL655423 UYH655423 VID655423 VRZ655423 WBV655423 WLR655423 WVN655423 E720959 JB720959 SX720959 ACT720959 AMP720959 AWL720959 BGH720959 BQD720959 BZZ720959 CJV720959 CTR720959 DDN720959 DNJ720959 DXF720959 EHB720959 EQX720959 FAT720959 FKP720959 FUL720959 GEH720959 GOD720959 GXZ720959 HHV720959 HRR720959 IBN720959 ILJ720959 IVF720959 JFB720959 JOX720959 JYT720959 KIP720959 KSL720959 LCH720959 LMD720959 LVZ720959 MFV720959 MPR720959 MZN720959 NJJ720959 NTF720959 ODB720959 OMX720959 OWT720959 PGP720959 PQL720959 QAH720959 QKD720959 QTZ720959 RDV720959 RNR720959 RXN720959 SHJ720959 SRF720959 TBB720959 TKX720959 TUT720959 UEP720959 UOL720959 UYH720959 VID720959 VRZ720959 WBV720959 WLR720959 WVN720959 E786495 JB786495 SX786495 ACT786495 AMP786495 AWL786495 BGH786495 BQD786495 BZZ786495 CJV786495 CTR786495 DDN786495 DNJ786495 DXF786495 EHB786495 EQX786495 FAT786495 FKP786495 FUL786495 GEH786495 GOD786495 GXZ786495 HHV786495 HRR786495 IBN786495 ILJ786495 IVF786495 JFB786495 JOX786495 JYT786495 KIP786495 KSL786495 LCH786495 LMD786495 LVZ786495 MFV786495 MPR786495 MZN786495 NJJ786495 NTF786495 ODB786495 OMX786495 OWT786495 PGP786495 PQL786495 QAH786495 QKD786495 QTZ786495 RDV786495 RNR786495 RXN786495 SHJ786495 SRF786495 TBB786495 TKX786495 TUT786495 UEP786495 UOL786495 UYH786495 VID786495 VRZ786495 WBV786495 WLR786495 WVN786495 E852031 JB852031 SX852031 ACT852031 AMP852031 AWL852031 BGH852031 BQD852031 BZZ852031 CJV852031 CTR852031 DDN852031 DNJ852031 DXF852031 EHB852031 EQX852031 FAT852031 FKP852031 FUL852031 GEH852031 GOD852031 GXZ852031 HHV852031 HRR852031 IBN852031 ILJ852031 IVF852031 JFB852031 JOX852031 JYT852031 KIP852031 KSL852031 LCH852031 LMD852031 LVZ852031 MFV852031 MPR852031 MZN852031 NJJ852031 NTF852031 ODB852031 OMX852031 OWT852031 PGP852031 PQL852031 QAH852031 QKD852031 QTZ852031 RDV852031 RNR852031 RXN852031 SHJ852031 SRF852031 TBB852031 TKX852031 TUT852031 UEP852031 UOL852031 UYH852031 VID852031 VRZ852031 WBV852031 WLR852031 WVN852031 E917567 JB917567 SX917567 ACT917567 AMP917567 AWL917567 BGH917567 BQD917567 BZZ917567 CJV917567 CTR917567 DDN917567 DNJ917567 DXF917567 EHB917567 EQX917567 FAT917567 FKP917567 FUL917567 GEH917567 GOD917567 GXZ917567 HHV917567 HRR917567 IBN917567 ILJ917567 IVF917567 JFB917567 JOX917567 JYT917567 KIP917567 KSL917567 LCH917567 LMD917567 LVZ917567 MFV917567 MPR917567 MZN917567 NJJ917567 NTF917567 ODB917567 OMX917567 OWT917567 PGP917567 PQL917567 QAH917567 QKD917567 QTZ917567 RDV917567 RNR917567 RXN917567 SHJ917567 SRF917567 TBB917567 TKX917567 TUT917567 UEP917567 UOL917567 UYH917567 VID917567 VRZ917567 WBV917567 WLR917567 WVN917567 E983103 JB983103 SX983103 ACT983103 AMP983103 AWL983103 BGH983103 BQD983103 BZZ983103 CJV983103 CTR983103 DDN983103 DNJ983103 DXF983103 EHB983103 EQX983103 FAT983103 FKP983103 FUL983103 GEH983103 GOD983103 GXZ983103 HHV983103 HRR983103 IBN983103 ILJ983103 IVF983103 JFB983103 JOX983103 JYT983103 KIP983103 KSL983103 LCH983103 LMD983103 LVZ983103 MFV983103 MPR983103 MZN983103 NJJ983103 NTF983103 ODB983103 OMX983103 OWT983103 PGP983103 PQL983103 QAH983103 QKD983103 QTZ983103 RDV983103 RNR983103 RXN983103 SHJ983103 SRF983103 TBB983103 TKX983103 TUT983103 UEP983103 UOL983103 UYH983103 VID983103 VRZ983103 WBV983103 WLR983103 JD61:JD62 JB24:JB60 WVP61:WVP62 WVN24:WVN60 WLT61:WLT62 WLR24:WLR60 WBX61:WBX62 WBV24:WBV60 VSB61:VSB62 VRZ24:VRZ60 VIF61:VIF62 VID24:VID60 UYJ61:UYJ62 UYH24:UYH60 UON61:UON62 UOL24:UOL60 UER61:UER62 UEP24:UEP60 TUV61:TUV62 TUT24:TUT60 TKZ61:TKZ62 TKX24:TKX60 TBD61:TBD62 TBB24:TBB60 SRH61:SRH62 SRF24:SRF60 SHL61:SHL62 SHJ24:SHJ60 RXP61:RXP62 RXN24:RXN60 RNT61:RNT62 RNR24:RNR60 RDX61:RDX62 RDV24:RDV60 QUB61:QUB62 QTZ24:QTZ60 QKF61:QKF62 QKD24:QKD60 QAJ61:QAJ62 QAH24:QAH60 PQN61:PQN62 PQL24:PQL60 PGR61:PGR62 PGP24:PGP60 OWV61:OWV62 OWT24:OWT60 OMZ61:OMZ62 OMX24:OMX60 ODD61:ODD62 ODB24:ODB60 NTH61:NTH62 NTF24:NTF60 NJL61:NJL62 NJJ24:NJJ60 MZP61:MZP62 MZN24:MZN60 MPT61:MPT62 MPR24:MPR60 MFX61:MFX62 MFV24:MFV60 LWB61:LWB62 LVZ24:LVZ60 LMF61:LMF62 LMD24:LMD60 LCJ61:LCJ62 LCH24:LCH60 KSN61:KSN62 KSL24:KSL60 KIR61:KIR62 KIP24:KIP60 JYV61:JYV62 JYT24:JYT60 JOZ61:JOZ62 JOX24:JOX60 JFD61:JFD62 JFB24:JFB60 IVH61:IVH62 IVF24:IVF60 ILL61:ILL62 ILJ24:ILJ60 IBP61:IBP62 IBN24:IBN60 HRT61:HRT62 HRR24:HRR60 HHX61:HHX62 HHV24:HHV60 GYB61:GYB62 GXZ24:GXZ60 GOF61:GOF62 GOD24:GOD60 GEJ61:GEJ62 GEH24:GEH60 FUN61:FUN62 FUL24:FUL60 FKR61:FKR62 FKP24:FKP60 FAV61:FAV62 FAT24:FAT60 EQZ61:EQZ62 EQX24:EQX60 EHD61:EHD62 EHB24:EHB60 DXH61:DXH62 DXF24:DXF60 DNL61:DNL62 DNJ24:DNJ60 DDP61:DDP62 DDN24:DDN60 CTT61:CTT62 CTR24:CTR60 CJX61:CJX62 CJV24:CJV60 CAB61:CAB62 BZZ24:BZZ60 BQF61:BQF62 BQD24:BQD60 BGJ61:BGJ62 BGH24:BGH60 AWN61:AWN62 AWL24:AWL60 AMR61:AMR62 AMP24:AMP60 ACV61:ACV62 ACT24:ACT60 SZ61:SZ62 SX24:SX60" xr:uid="{00000000-0002-0000-0000-000000000000}">
      <formula1>"Yes,No"</formula1>
    </dataValidation>
    <dataValidation type="list" showInputMessage="1" showErrorMessage="1" sqref="E65595 WLR983099 WBV983099 VRZ983099 VID983099 UYH983099 UOL983099 UEP983099 TUT983099 TKX983099 TBB983099 SRF983099 SHJ983099 RXN983099 RNR983099 RDV983099 QTZ983099 QKD983099 QAH983099 PQL983099 PGP983099 OWT983099 OMX983099 ODB983099 NTF983099 NJJ983099 MZN983099 MPR983099 MFV983099 LVZ983099 LMD983099 LCH983099 KSL983099 KIP983099 JYT983099 JOX983099 JFB983099 IVF983099 ILJ983099 IBN983099 HRR983099 HHV983099 GXZ983099 GOD983099 GEH983099 FUL983099 FKP983099 FAT983099 EQX983099 EHB983099 DXF983099 DNJ983099 DDN983099 CTR983099 CJV983099 BZZ983099 BQD983099 BGH983099 AWL983099 AMP983099 ACT983099 SX983099 JB983099 E983099 WVN917563 WLR917563 WBV917563 VRZ917563 VID917563 UYH917563 UOL917563 UEP917563 TUT917563 TKX917563 TBB917563 SRF917563 SHJ917563 RXN917563 RNR917563 RDV917563 QTZ917563 QKD917563 QAH917563 PQL917563 PGP917563 OWT917563 OMX917563 ODB917563 NTF917563 NJJ917563 MZN917563 MPR917563 MFV917563 LVZ917563 LMD917563 LCH917563 KSL917563 KIP917563 JYT917563 JOX917563 JFB917563 IVF917563 ILJ917563 IBN917563 HRR917563 HHV917563 GXZ917563 GOD917563 GEH917563 FUL917563 FKP917563 FAT917563 EQX917563 EHB917563 DXF917563 DNJ917563 DDN917563 CTR917563 CJV917563 BZZ917563 BQD917563 BGH917563 AWL917563 AMP917563 ACT917563 SX917563 JB917563 E917563 WVN852027 WLR852027 WBV852027 VRZ852027 VID852027 UYH852027 UOL852027 UEP852027 TUT852027 TKX852027 TBB852027 SRF852027 SHJ852027 RXN852027 RNR852027 RDV852027 QTZ852027 QKD852027 QAH852027 PQL852027 PGP852027 OWT852027 OMX852027 ODB852027 NTF852027 NJJ852027 MZN852027 MPR852027 MFV852027 LVZ852027 LMD852027 LCH852027 KSL852027 KIP852027 JYT852027 JOX852027 JFB852027 IVF852027 ILJ852027 IBN852027 HRR852027 HHV852027 GXZ852027 GOD852027 GEH852027 FUL852027 FKP852027 FAT852027 EQX852027 EHB852027 DXF852027 DNJ852027 DDN852027 CTR852027 CJV852027 BZZ852027 BQD852027 BGH852027 AWL852027 AMP852027 ACT852027 SX852027 JB852027 E852027 WVN786491 WLR786491 WBV786491 VRZ786491 VID786491 UYH786491 UOL786491 UEP786491 TUT786491 TKX786491 TBB786491 SRF786491 SHJ786491 RXN786491 RNR786491 RDV786491 QTZ786491 QKD786491 QAH786491 PQL786491 PGP786491 OWT786491 OMX786491 ODB786491 NTF786491 NJJ786491 MZN786491 MPR786491 MFV786491 LVZ786491 LMD786491 LCH786491 KSL786491 KIP786491 JYT786491 JOX786491 JFB786491 IVF786491 ILJ786491 IBN786491 HRR786491 HHV786491 GXZ786491 GOD786491 GEH786491 FUL786491 FKP786491 FAT786491 EQX786491 EHB786491 DXF786491 DNJ786491 DDN786491 CTR786491 CJV786491 BZZ786491 BQD786491 BGH786491 AWL786491 AMP786491 ACT786491 SX786491 JB786491 E786491 WVN720955 WLR720955 WBV720955 VRZ720955 VID720955 UYH720955 UOL720955 UEP720955 TUT720955 TKX720955 TBB720955 SRF720955 SHJ720955 RXN720955 RNR720955 RDV720955 QTZ720955 QKD720955 QAH720955 PQL720955 PGP720955 OWT720955 OMX720955 ODB720955 NTF720955 NJJ720955 MZN720955 MPR720955 MFV720955 LVZ720955 LMD720955 LCH720955 KSL720955 KIP720955 JYT720955 JOX720955 JFB720955 IVF720955 ILJ720955 IBN720955 HRR720955 HHV720955 GXZ720955 GOD720955 GEH720955 FUL720955 FKP720955 FAT720955 EQX720955 EHB720955 DXF720955 DNJ720955 DDN720955 CTR720955 CJV720955 BZZ720955 BQD720955 BGH720955 AWL720955 AMP720955 ACT720955 SX720955 JB720955 E720955 WVN655419 WLR655419 WBV655419 VRZ655419 VID655419 UYH655419 UOL655419 UEP655419 TUT655419 TKX655419 TBB655419 SRF655419 SHJ655419 RXN655419 RNR655419 RDV655419 QTZ655419 QKD655419 QAH655419 PQL655419 PGP655419 OWT655419 OMX655419 ODB655419 NTF655419 NJJ655419 MZN655419 MPR655419 MFV655419 LVZ655419 LMD655419 LCH655419 KSL655419 KIP655419 JYT655419 JOX655419 JFB655419 IVF655419 ILJ655419 IBN655419 HRR655419 HHV655419 GXZ655419 GOD655419 GEH655419 FUL655419 FKP655419 FAT655419 EQX655419 EHB655419 DXF655419 DNJ655419 DDN655419 CTR655419 CJV655419 BZZ655419 BQD655419 BGH655419 AWL655419 AMP655419 ACT655419 SX655419 JB655419 E655419 WVN589883 WLR589883 WBV589883 VRZ589883 VID589883 UYH589883 UOL589883 UEP589883 TUT589883 TKX589883 TBB589883 SRF589883 SHJ589883 RXN589883 RNR589883 RDV589883 QTZ589883 QKD589883 QAH589883 PQL589883 PGP589883 OWT589883 OMX589883 ODB589883 NTF589883 NJJ589883 MZN589883 MPR589883 MFV589883 LVZ589883 LMD589883 LCH589883 KSL589883 KIP589883 JYT589883 JOX589883 JFB589883 IVF589883 ILJ589883 IBN589883 HRR589883 HHV589883 GXZ589883 GOD589883 GEH589883 FUL589883 FKP589883 FAT589883 EQX589883 EHB589883 DXF589883 DNJ589883 DDN589883 CTR589883 CJV589883 BZZ589883 BQD589883 BGH589883 AWL589883 AMP589883 ACT589883 SX589883 JB589883 E589883 WVN524347 WLR524347 WBV524347 VRZ524347 VID524347 UYH524347 UOL524347 UEP524347 TUT524347 TKX524347 TBB524347 SRF524347 SHJ524347 RXN524347 RNR524347 RDV524347 QTZ524347 QKD524347 QAH524347 PQL524347 PGP524347 OWT524347 OMX524347 ODB524347 NTF524347 NJJ524347 MZN524347 MPR524347 MFV524347 LVZ524347 LMD524347 LCH524347 KSL524347 KIP524347 JYT524347 JOX524347 JFB524347 IVF524347 ILJ524347 IBN524347 HRR524347 HHV524347 GXZ524347 GOD524347 GEH524347 FUL524347 FKP524347 FAT524347 EQX524347 EHB524347 DXF524347 DNJ524347 DDN524347 CTR524347 CJV524347 BZZ524347 BQD524347 BGH524347 AWL524347 AMP524347 ACT524347 SX524347 JB524347 E524347 WVN458811 WLR458811 WBV458811 VRZ458811 VID458811 UYH458811 UOL458811 UEP458811 TUT458811 TKX458811 TBB458811 SRF458811 SHJ458811 RXN458811 RNR458811 RDV458811 QTZ458811 QKD458811 QAH458811 PQL458811 PGP458811 OWT458811 OMX458811 ODB458811 NTF458811 NJJ458811 MZN458811 MPR458811 MFV458811 LVZ458811 LMD458811 LCH458811 KSL458811 KIP458811 JYT458811 JOX458811 JFB458811 IVF458811 ILJ458811 IBN458811 HRR458811 HHV458811 GXZ458811 GOD458811 GEH458811 FUL458811 FKP458811 FAT458811 EQX458811 EHB458811 DXF458811 DNJ458811 DDN458811 CTR458811 CJV458811 BZZ458811 BQD458811 BGH458811 AWL458811 AMP458811 ACT458811 SX458811 JB458811 E458811 WVN393275 WLR393275 WBV393275 VRZ393275 VID393275 UYH393275 UOL393275 UEP393275 TUT393275 TKX393275 TBB393275 SRF393275 SHJ393275 RXN393275 RNR393275 RDV393275 QTZ393275 QKD393275 QAH393275 PQL393275 PGP393275 OWT393275 OMX393275 ODB393275 NTF393275 NJJ393275 MZN393275 MPR393275 MFV393275 LVZ393275 LMD393275 LCH393275 KSL393275 KIP393275 JYT393275 JOX393275 JFB393275 IVF393275 ILJ393275 IBN393275 HRR393275 HHV393275 GXZ393275 GOD393275 GEH393275 FUL393275 FKP393275 FAT393275 EQX393275 EHB393275 DXF393275 DNJ393275 DDN393275 CTR393275 CJV393275 BZZ393275 BQD393275 BGH393275 AWL393275 AMP393275 ACT393275 SX393275 JB393275 E393275 WVN327739 WLR327739 WBV327739 VRZ327739 VID327739 UYH327739 UOL327739 UEP327739 TUT327739 TKX327739 TBB327739 SRF327739 SHJ327739 RXN327739 RNR327739 RDV327739 QTZ327739 QKD327739 QAH327739 PQL327739 PGP327739 OWT327739 OMX327739 ODB327739 NTF327739 NJJ327739 MZN327739 MPR327739 MFV327739 LVZ327739 LMD327739 LCH327739 KSL327739 KIP327739 JYT327739 JOX327739 JFB327739 IVF327739 ILJ327739 IBN327739 HRR327739 HHV327739 GXZ327739 GOD327739 GEH327739 FUL327739 FKP327739 FAT327739 EQX327739 EHB327739 DXF327739 DNJ327739 DDN327739 CTR327739 CJV327739 BZZ327739 BQD327739 BGH327739 AWL327739 AMP327739 ACT327739 SX327739 JB327739 E327739 WVN262203 WLR262203 WBV262203 VRZ262203 VID262203 UYH262203 UOL262203 UEP262203 TUT262203 TKX262203 TBB262203 SRF262203 SHJ262203 RXN262203 RNR262203 RDV262203 QTZ262203 QKD262203 QAH262203 PQL262203 PGP262203 OWT262203 OMX262203 ODB262203 NTF262203 NJJ262203 MZN262203 MPR262203 MFV262203 LVZ262203 LMD262203 LCH262203 KSL262203 KIP262203 JYT262203 JOX262203 JFB262203 IVF262203 ILJ262203 IBN262203 HRR262203 HHV262203 GXZ262203 GOD262203 GEH262203 FUL262203 FKP262203 FAT262203 EQX262203 EHB262203 DXF262203 DNJ262203 DDN262203 CTR262203 CJV262203 BZZ262203 BQD262203 BGH262203 AWL262203 AMP262203 ACT262203 SX262203 JB262203 E262203 WVN196667 WLR196667 WBV196667 VRZ196667 VID196667 UYH196667 UOL196667 UEP196667 TUT196667 TKX196667 TBB196667 SRF196667 SHJ196667 RXN196667 RNR196667 RDV196667 QTZ196667 QKD196667 QAH196667 PQL196667 PGP196667 OWT196667 OMX196667 ODB196667 NTF196667 NJJ196667 MZN196667 MPR196667 MFV196667 LVZ196667 LMD196667 LCH196667 KSL196667 KIP196667 JYT196667 JOX196667 JFB196667 IVF196667 ILJ196667 IBN196667 HRR196667 HHV196667 GXZ196667 GOD196667 GEH196667 FUL196667 FKP196667 FAT196667 EQX196667 EHB196667 DXF196667 DNJ196667 DDN196667 CTR196667 CJV196667 BZZ196667 BQD196667 BGH196667 AWL196667 AMP196667 ACT196667 SX196667 JB196667 E196667 WVN131131 WLR131131 WBV131131 VRZ131131 VID131131 UYH131131 UOL131131 UEP131131 TUT131131 TKX131131 TBB131131 SRF131131 SHJ131131 RXN131131 RNR131131 RDV131131 QTZ131131 QKD131131 QAH131131 PQL131131 PGP131131 OWT131131 OMX131131 ODB131131 NTF131131 NJJ131131 MZN131131 MPR131131 MFV131131 LVZ131131 LMD131131 LCH131131 KSL131131 KIP131131 JYT131131 JOX131131 JFB131131 IVF131131 ILJ131131 IBN131131 HRR131131 HHV131131 GXZ131131 GOD131131 GEH131131 FUL131131 FKP131131 FAT131131 EQX131131 EHB131131 DXF131131 DNJ131131 DDN131131 CTR131131 CJV131131 BZZ131131 BQD131131 BGH131131 AWL131131 AMP131131 ACT131131 SX131131 JB131131 E131131 WVN65595 WLR65595 WBV65595 VRZ65595 VID65595 UYH65595 UOL65595 UEP65595 TUT65595 TKX65595 TBB65595 SRF65595 SHJ65595 RXN65595 RNR65595 RDV65595 QTZ65595 QKD65595 QAH65595 PQL65595 PGP65595 OWT65595 OMX65595 ODB65595 NTF65595 NJJ65595 MZN65595 MPR65595 MFV65595 LVZ65595 LMD65595 LCH65595 KSL65595 KIP65595 JYT65595 JOX65595 JFB65595 IVF65595 ILJ65595 IBN65595 HRR65595 HHV65595 GXZ65595 GOD65595 GEH65595 FUL65595 FKP65595 FAT65595 EQX65595 EHB65595 DXF65595 DNJ65595 DDN65595 CTR65595 CJV65595 BZZ65595 BQD65595 BGH65595 AWL65595 AMP65595 ACT65595 SX65595 JB65595 WVN20 WLR20 WBV20 VRZ20 VID20 UYH20 UOL20 UEP20 TUT20 TKX20 TBB20 SRF20 SHJ20 RXN20 RNR20 RDV20 QTZ20 QKD20 QAH20 PQL20 PGP20 OWT20 OMX20 ODB20 NTF20 NJJ20 MZN20 MPR20 MFV20 LVZ20 LMD20 LCH20 KSL20 KIP20 JYT20 JOX20 JFB20 IVF20 ILJ20 IBN20 HRR20 HHV20 GXZ20 GOD20 GEH20 FUL20 FKP20 FAT20 EQX20 EHB20 DXF20 DNJ20 DDN20 CTR20 CJV20 BZZ20 BQD20 BGH20 AWL20 AMP20 ACT20 SX20 JB20 WVN983099" xr:uid="{00000000-0002-0000-0000-000001000000}">
      <formula1>$B$75:$B$75</formula1>
    </dataValidation>
    <dataValidation allowBlank="1" showInputMessage="1" showErrorMessage="1" errorTitle="Value to high" error="Maximum value 20,000" sqref="WVL983152 JB112 SX112 ACT112 AMP112 AWL112 BGH112 BQD112 BZZ112 CJV112 CTR112 DDN112 DNJ112 DXF112 EHB112 EQX112 FAT112 FKP112 FUL112 GEH112 GOD112 GXZ112 HHV112 HRR112 IBN112 ILJ112 IVF112 JFB112 JOX112 JYT112 KIP112 KSL112 LCH112 LMD112 LVZ112 MFV112 MPR112 MZN112 NJJ112 NTF112 ODB112 OMX112 OWT112 PGP112 PQL112 QAH112 QKD112 QTZ112 RDV112 RNR112 RXN112 SHJ112 SRF112 TBB112 TKX112 TUT112 UEP112 UOL112 UYH112 VID112 VRZ112 WBV112 WLR112 WVN112 C65648 IZ65648 SV65648 ACR65648 AMN65648 AWJ65648 BGF65648 BQB65648 BZX65648 CJT65648 CTP65648 DDL65648 DNH65648 DXD65648 EGZ65648 EQV65648 FAR65648 FKN65648 FUJ65648 GEF65648 GOB65648 GXX65648 HHT65648 HRP65648 IBL65648 ILH65648 IVD65648 JEZ65648 JOV65648 JYR65648 KIN65648 KSJ65648 LCF65648 LMB65648 LVX65648 MFT65648 MPP65648 MZL65648 NJH65648 NTD65648 OCZ65648 OMV65648 OWR65648 PGN65648 PQJ65648 QAF65648 QKB65648 QTX65648 RDT65648 RNP65648 RXL65648 SHH65648 SRD65648 TAZ65648 TKV65648 TUR65648 UEN65648 UOJ65648 UYF65648 VIB65648 VRX65648 WBT65648 WLP65648 WVL65648 C131184 IZ131184 SV131184 ACR131184 AMN131184 AWJ131184 BGF131184 BQB131184 BZX131184 CJT131184 CTP131184 DDL131184 DNH131184 DXD131184 EGZ131184 EQV131184 FAR131184 FKN131184 FUJ131184 GEF131184 GOB131184 GXX131184 HHT131184 HRP131184 IBL131184 ILH131184 IVD131184 JEZ131184 JOV131184 JYR131184 KIN131184 KSJ131184 LCF131184 LMB131184 LVX131184 MFT131184 MPP131184 MZL131184 NJH131184 NTD131184 OCZ131184 OMV131184 OWR131184 PGN131184 PQJ131184 QAF131184 QKB131184 QTX131184 RDT131184 RNP131184 RXL131184 SHH131184 SRD131184 TAZ131184 TKV131184 TUR131184 UEN131184 UOJ131184 UYF131184 VIB131184 VRX131184 WBT131184 WLP131184 WVL131184 C196720 IZ196720 SV196720 ACR196720 AMN196720 AWJ196720 BGF196720 BQB196720 BZX196720 CJT196720 CTP196720 DDL196720 DNH196720 DXD196720 EGZ196720 EQV196720 FAR196720 FKN196720 FUJ196720 GEF196720 GOB196720 GXX196720 HHT196720 HRP196720 IBL196720 ILH196720 IVD196720 JEZ196720 JOV196720 JYR196720 KIN196720 KSJ196720 LCF196720 LMB196720 LVX196720 MFT196720 MPP196720 MZL196720 NJH196720 NTD196720 OCZ196720 OMV196720 OWR196720 PGN196720 PQJ196720 QAF196720 QKB196720 QTX196720 RDT196720 RNP196720 RXL196720 SHH196720 SRD196720 TAZ196720 TKV196720 TUR196720 UEN196720 UOJ196720 UYF196720 VIB196720 VRX196720 WBT196720 WLP196720 WVL196720 C262256 IZ262256 SV262256 ACR262256 AMN262256 AWJ262256 BGF262256 BQB262256 BZX262256 CJT262256 CTP262256 DDL262256 DNH262256 DXD262256 EGZ262256 EQV262256 FAR262256 FKN262256 FUJ262256 GEF262256 GOB262256 GXX262256 HHT262256 HRP262256 IBL262256 ILH262256 IVD262256 JEZ262256 JOV262256 JYR262256 KIN262256 KSJ262256 LCF262256 LMB262256 LVX262256 MFT262256 MPP262256 MZL262256 NJH262256 NTD262256 OCZ262256 OMV262256 OWR262256 PGN262256 PQJ262256 QAF262256 QKB262256 QTX262256 RDT262256 RNP262256 RXL262256 SHH262256 SRD262256 TAZ262256 TKV262256 TUR262256 UEN262256 UOJ262256 UYF262256 VIB262256 VRX262256 WBT262256 WLP262256 WVL262256 C327792 IZ327792 SV327792 ACR327792 AMN327792 AWJ327792 BGF327792 BQB327792 BZX327792 CJT327792 CTP327792 DDL327792 DNH327792 DXD327792 EGZ327792 EQV327792 FAR327792 FKN327792 FUJ327792 GEF327792 GOB327792 GXX327792 HHT327792 HRP327792 IBL327792 ILH327792 IVD327792 JEZ327792 JOV327792 JYR327792 KIN327792 KSJ327792 LCF327792 LMB327792 LVX327792 MFT327792 MPP327792 MZL327792 NJH327792 NTD327792 OCZ327792 OMV327792 OWR327792 PGN327792 PQJ327792 QAF327792 QKB327792 QTX327792 RDT327792 RNP327792 RXL327792 SHH327792 SRD327792 TAZ327792 TKV327792 TUR327792 UEN327792 UOJ327792 UYF327792 VIB327792 VRX327792 WBT327792 WLP327792 WVL327792 C393328 IZ393328 SV393328 ACR393328 AMN393328 AWJ393328 BGF393328 BQB393328 BZX393328 CJT393328 CTP393328 DDL393328 DNH393328 DXD393328 EGZ393328 EQV393328 FAR393328 FKN393328 FUJ393328 GEF393328 GOB393328 GXX393328 HHT393328 HRP393328 IBL393328 ILH393328 IVD393328 JEZ393328 JOV393328 JYR393328 KIN393328 KSJ393328 LCF393328 LMB393328 LVX393328 MFT393328 MPP393328 MZL393328 NJH393328 NTD393328 OCZ393328 OMV393328 OWR393328 PGN393328 PQJ393328 QAF393328 QKB393328 QTX393328 RDT393328 RNP393328 RXL393328 SHH393328 SRD393328 TAZ393328 TKV393328 TUR393328 UEN393328 UOJ393328 UYF393328 VIB393328 VRX393328 WBT393328 WLP393328 WVL393328 C458864 IZ458864 SV458864 ACR458864 AMN458864 AWJ458864 BGF458864 BQB458864 BZX458864 CJT458864 CTP458864 DDL458864 DNH458864 DXD458864 EGZ458864 EQV458864 FAR458864 FKN458864 FUJ458864 GEF458864 GOB458864 GXX458864 HHT458864 HRP458864 IBL458864 ILH458864 IVD458864 JEZ458864 JOV458864 JYR458864 KIN458864 KSJ458864 LCF458864 LMB458864 LVX458864 MFT458864 MPP458864 MZL458864 NJH458864 NTD458864 OCZ458864 OMV458864 OWR458864 PGN458864 PQJ458864 QAF458864 QKB458864 QTX458864 RDT458864 RNP458864 RXL458864 SHH458864 SRD458864 TAZ458864 TKV458864 TUR458864 UEN458864 UOJ458864 UYF458864 VIB458864 VRX458864 WBT458864 WLP458864 WVL458864 C524400 IZ524400 SV524400 ACR524400 AMN524400 AWJ524400 BGF524400 BQB524400 BZX524400 CJT524400 CTP524400 DDL524400 DNH524400 DXD524400 EGZ524400 EQV524400 FAR524400 FKN524400 FUJ524400 GEF524400 GOB524400 GXX524400 HHT524400 HRP524400 IBL524400 ILH524400 IVD524400 JEZ524400 JOV524400 JYR524400 KIN524400 KSJ524400 LCF524400 LMB524400 LVX524400 MFT524400 MPP524400 MZL524400 NJH524400 NTD524400 OCZ524400 OMV524400 OWR524400 PGN524400 PQJ524400 QAF524400 QKB524400 QTX524400 RDT524400 RNP524400 RXL524400 SHH524400 SRD524400 TAZ524400 TKV524400 TUR524400 UEN524400 UOJ524400 UYF524400 VIB524400 VRX524400 WBT524400 WLP524400 WVL524400 C589936 IZ589936 SV589936 ACR589936 AMN589936 AWJ589936 BGF589936 BQB589936 BZX589936 CJT589936 CTP589936 DDL589936 DNH589936 DXD589936 EGZ589936 EQV589936 FAR589936 FKN589936 FUJ589936 GEF589936 GOB589936 GXX589936 HHT589936 HRP589936 IBL589936 ILH589936 IVD589936 JEZ589936 JOV589936 JYR589936 KIN589936 KSJ589936 LCF589936 LMB589936 LVX589936 MFT589936 MPP589936 MZL589936 NJH589936 NTD589936 OCZ589936 OMV589936 OWR589936 PGN589936 PQJ589936 QAF589936 QKB589936 QTX589936 RDT589936 RNP589936 RXL589936 SHH589936 SRD589936 TAZ589936 TKV589936 TUR589936 UEN589936 UOJ589936 UYF589936 VIB589936 VRX589936 WBT589936 WLP589936 WVL589936 C655472 IZ655472 SV655472 ACR655472 AMN655472 AWJ655472 BGF655472 BQB655472 BZX655472 CJT655472 CTP655472 DDL655472 DNH655472 DXD655472 EGZ655472 EQV655472 FAR655472 FKN655472 FUJ655472 GEF655472 GOB655472 GXX655472 HHT655472 HRP655472 IBL655472 ILH655472 IVD655472 JEZ655472 JOV655472 JYR655472 KIN655472 KSJ655472 LCF655472 LMB655472 LVX655472 MFT655472 MPP655472 MZL655472 NJH655472 NTD655472 OCZ655472 OMV655472 OWR655472 PGN655472 PQJ655472 QAF655472 QKB655472 QTX655472 RDT655472 RNP655472 RXL655472 SHH655472 SRD655472 TAZ655472 TKV655472 TUR655472 UEN655472 UOJ655472 UYF655472 VIB655472 VRX655472 WBT655472 WLP655472 WVL655472 C721008 IZ721008 SV721008 ACR721008 AMN721008 AWJ721008 BGF721008 BQB721008 BZX721008 CJT721008 CTP721008 DDL721008 DNH721008 DXD721008 EGZ721008 EQV721008 FAR721008 FKN721008 FUJ721008 GEF721008 GOB721008 GXX721008 HHT721008 HRP721008 IBL721008 ILH721008 IVD721008 JEZ721008 JOV721008 JYR721008 KIN721008 KSJ721008 LCF721008 LMB721008 LVX721008 MFT721008 MPP721008 MZL721008 NJH721008 NTD721008 OCZ721008 OMV721008 OWR721008 PGN721008 PQJ721008 QAF721008 QKB721008 QTX721008 RDT721008 RNP721008 RXL721008 SHH721008 SRD721008 TAZ721008 TKV721008 TUR721008 UEN721008 UOJ721008 UYF721008 VIB721008 VRX721008 WBT721008 WLP721008 WVL721008 C786544 IZ786544 SV786544 ACR786544 AMN786544 AWJ786544 BGF786544 BQB786544 BZX786544 CJT786544 CTP786544 DDL786544 DNH786544 DXD786544 EGZ786544 EQV786544 FAR786544 FKN786544 FUJ786544 GEF786544 GOB786544 GXX786544 HHT786544 HRP786544 IBL786544 ILH786544 IVD786544 JEZ786544 JOV786544 JYR786544 KIN786544 KSJ786544 LCF786544 LMB786544 LVX786544 MFT786544 MPP786544 MZL786544 NJH786544 NTD786544 OCZ786544 OMV786544 OWR786544 PGN786544 PQJ786544 QAF786544 QKB786544 QTX786544 RDT786544 RNP786544 RXL786544 SHH786544 SRD786544 TAZ786544 TKV786544 TUR786544 UEN786544 UOJ786544 UYF786544 VIB786544 VRX786544 WBT786544 WLP786544 WVL786544 C852080 IZ852080 SV852080 ACR852080 AMN852080 AWJ852080 BGF852080 BQB852080 BZX852080 CJT852080 CTP852080 DDL852080 DNH852080 DXD852080 EGZ852080 EQV852080 FAR852080 FKN852080 FUJ852080 GEF852080 GOB852080 GXX852080 HHT852080 HRP852080 IBL852080 ILH852080 IVD852080 JEZ852080 JOV852080 JYR852080 KIN852080 KSJ852080 LCF852080 LMB852080 LVX852080 MFT852080 MPP852080 MZL852080 NJH852080 NTD852080 OCZ852080 OMV852080 OWR852080 PGN852080 PQJ852080 QAF852080 QKB852080 QTX852080 RDT852080 RNP852080 RXL852080 SHH852080 SRD852080 TAZ852080 TKV852080 TUR852080 UEN852080 UOJ852080 UYF852080 VIB852080 VRX852080 WBT852080 WLP852080 WVL852080 C917616 IZ917616 SV917616 ACR917616 AMN917616 AWJ917616 BGF917616 BQB917616 BZX917616 CJT917616 CTP917616 DDL917616 DNH917616 DXD917616 EGZ917616 EQV917616 FAR917616 FKN917616 FUJ917616 GEF917616 GOB917616 GXX917616 HHT917616 HRP917616 IBL917616 ILH917616 IVD917616 JEZ917616 JOV917616 JYR917616 KIN917616 KSJ917616 LCF917616 LMB917616 LVX917616 MFT917616 MPP917616 MZL917616 NJH917616 NTD917616 OCZ917616 OMV917616 OWR917616 PGN917616 PQJ917616 QAF917616 QKB917616 QTX917616 RDT917616 RNP917616 RXL917616 SHH917616 SRD917616 TAZ917616 TKV917616 TUR917616 UEN917616 UOJ917616 UYF917616 VIB917616 VRX917616 WBT917616 WLP917616 WVL917616 C983152 IZ983152 SV983152 ACR983152 AMN983152 AWJ983152 BGF983152 BQB983152 BZX983152 CJT983152 CTP983152 DDL983152 DNH983152 DXD983152 EGZ983152 EQV983152 FAR983152 FKN983152 FUJ983152 GEF983152 GOB983152 GXX983152 HHT983152 HRP983152 IBL983152 ILH983152 IVD983152 JEZ983152 JOV983152 JYR983152 KIN983152 KSJ983152 LCF983152 LMB983152 LVX983152 MFT983152 MPP983152 MZL983152 NJH983152 NTD983152 OCZ983152 OMV983152 OWR983152 PGN983152 PQJ983152 QAF983152 QKB983152 QTX983152 RDT983152 RNP983152 RXL983152 SHH983152 SRD983152 TAZ983152 TKV983152 TUR983152 UEN983152 UOJ983152 UYF983152 VIB983152 VRX983152 WBT983152 WLP983152" xr:uid="{00000000-0002-0000-0000-000002000000}"/>
    <dataValidation type="list" showInputMessage="1" showErrorMessage="1" sqref="WVL983147 WLP983147 WBT983147 VRX983147 VIB983147 UYF983147 UOJ983147 UEN983147 TUR983147 TKV983147 TAZ983147 SRD983147 SHH983147 RXL983147 RNP983147 RDT983147 QTX983147 QKB983147 QAF983147 PQJ983147 PGN983147 OWR983147 OMV983147 OCZ983147 NTD983147 NJH983147 MZL983147 MPP983147 MFT983147 LVX983147 LMB983147 LCF983147 KSJ983147 KIN983147 JYR983147 JOV983147 JEZ983147 IVD983147 ILH983147 IBL983147 HRP983147 HHT983147 GXX983147 GOB983147 GEF983147 FUJ983147 FKN983147 FAR983147 EQV983147 EGZ983147 DXD983147 DNH983147 DDL983147 CTP983147 CJT983147 BZX983147 BQB983147 BGF983147 AWJ983147 AMN983147 ACR983147 SV983147 IZ983147 C983147 WVL917611 WLP917611 WBT917611 VRX917611 VIB917611 UYF917611 UOJ917611 UEN917611 TUR917611 TKV917611 TAZ917611 SRD917611 SHH917611 RXL917611 RNP917611 RDT917611 QTX917611 QKB917611 QAF917611 PQJ917611 PGN917611 OWR917611 OMV917611 OCZ917611 NTD917611 NJH917611 MZL917611 MPP917611 MFT917611 LVX917611 LMB917611 LCF917611 KSJ917611 KIN917611 JYR917611 JOV917611 JEZ917611 IVD917611 ILH917611 IBL917611 HRP917611 HHT917611 GXX917611 GOB917611 GEF917611 FUJ917611 FKN917611 FAR917611 EQV917611 EGZ917611 DXD917611 DNH917611 DDL917611 CTP917611 CJT917611 BZX917611 BQB917611 BGF917611 AWJ917611 AMN917611 ACR917611 SV917611 IZ917611 C917611 WVL852075 WLP852075 WBT852075 VRX852075 VIB852075 UYF852075 UOJ852075 UEN852075 TUR852075 TKV852075 TAZ852075 SRD852075 SHH852075 RXL852075 RNP852075 RDT852075 QTX852075 QKB852075 QAF852075 PQJ852075 PGN852075 OWR852075 OMV852075 OCZ852075 NTD852075 NJH852075 MZL852075 MPP852075 MFT852075 LVX852075 LMB852075 LCF852075 KSJ852075 KIN852075 JYR852075 JOV852075 JEZ852075 IVD852075 ILH852075 IBL852075 HRP852075 HHT852075 GXX852075 GOB852075 GEF852075 FUJ852075 FKN852075 FAR852075 EQV852075 EGZ852075 DXD852075 DNH852075 DDL852075 CTP852075 CJT852075 BZX852075 BQB852075 BGF852075 AWJ852075 AMN852075 ACR852075 SV852075 IZ852075 C852075 WVL786539 WLP786539 WBT786539 VRX786539 VIB786539 UYF786539 UOJ786539 UEN786539 TUR786539 TKV786539 TAZ786539 SRD786539 SHH786539 RXL786539 RNP786539 RDT786539 QTX786539 QKB786539 QAF786539 PQJ786539 PGN786539 OWR786539 OMV786539 OCZ786539 NTD786539 NJH786539 MZL786539 MPP786539 MFT786539 LVX786539 LMB786539 LCF786539 KSJ786539 KIN786539 JYR786539 JOV786539 JEZ786539 IVD786539 ILH786539 IBL786539 HRP786539 HHT786539 GXX786539 GOB786539 GEF786539 FUJ786539 FKN786539 FAR786539 EQV786539 EGZ786539 DXD786539 DNH786539 DDL786539 CTP786539 CJT786539 BZX786539 BQB786539 BGF786539 AWJ786539 AMN786539 ACR786539 SV786539 IZ786539 C786539 WVL721003 WLP721003 WBT721003 VRX721003 VIB721003 UYF721003 UOJ721003 UEN721003 TUR721003 TKV721003 TAZ721003 SRD721003 SHH721003 RXL721003 RNP721003 RDT721003 QTX721003 QKB721003 QAF721003 PQJ721003 PGN721003 OWR721003 OMV721003 OCZ721003 NTD721003 NJH721003 MZL721003 MPP721003 MFT721003 LVX721003 LMB721003 LCF721003 KSJ721003 KIN721003 JYR721003 JOV721003 JEZ721003 IVD721003 ILH721003 IBL721003 HRP721003 HHT721003 GXX721003 GOB721003 GEF721003 FUJ721003 FKN721003 FAR721003 EQV721003 EGZ721003 DXD721003 DNH721003 DDL721003 CTP721003 CJT721003 BZX721003 BQB721003 BGF721003 AWJ721003 AMN721003 ACR721003 SV721003 IZ721003 C721003 WVL655467 WLP655467 WBT655467 VRX655467 VIB655467 UYF655467 UOJ655467 UEN655467 TUR655467 TKV655467 TAZ655467 SRD655467 SHH655467 RXL655467 RNP655467 RDT655467 QTX655467 QKB655467 QAF655467 PQJ655467 PGN655467 OWR655467 OMV655467 OCZ655467 NTD655467 NJH655467 MZL655467 MPP655467 MFT655467 LVX655467 LMB655467 LCF655467 KSJ655467 KIN655467 JYR655467 JOV655467 JEZ655467 IVD655467 ILH655467 IBL655467 HRP655467 HHT655467 GXX655467 GOB655467 GEF655467 FUJ655467 FKN655467 FAR655467 EQV655467 EGZ655467 DXD655467 DNH655467 DDL655467 CTP655467 CJT655467 BZX655467 BQB655467 BGF655467 AWJ655467 AMN655467 ACR655467 SV655467 IZ655467 C655467 WVL589931 WLP589931 WBT589931 VRX589931 VIB589931 UYF589931 UOJ589931 UEN589931 TUR589931 TKV589931 TAZ589931 SRD589931 SHH589931 RXL589931 RNP589931 RDT589931 QTX589931 QKB589931 QAF589931 PQJ589931 PGN589931 OWR589931 OMV589931 OCZ589931 NTD589931 NJH589931 MZL589931 MPP589931 MFT589931 LVX589931 LMB589931 LCF589931 KSJ589931 KIN589931 JYR589931 JOV589931 JEZ589931 IVD589931 ILH589931 IBL589931 HRP589931 HHT589931 GXX589931 GOB589931 GEF589931 FUJ589931 FKN589931 FAR589931 EQV589931 EGZ589931 DXD589931 DNH589931 DDL589931 CTP589931 CJT589931 BZX589931 BQB589931 BGF589931 AWJ589931 AMN589931 ACR589931 SV589931 IZ589931 C589931 WVL524395 WLP524395 WBT524395 VRX524395 VIB524395 UYF524395 UOJ524395 UEN524395 TUR524395 TKV524395 TAZ524395 SRD524395 SHH524395 RXL524395 RNP524395 RDT524395 QTX524395 QKB524395 QAF524395 PQJ524395 PGN524395 OWR524395 OMV524395 OCZ524395 NTD524395 NJH524395 MZL524395 MPP524395 MFT524395 LVX524395 LMB524395 LCF524395 KSJ524395 KIN524395 JYR524395 JOV524395 JEZ524395 IVD524395 ILH524395 IBL524395 HRP524395 HHT524395 GXX524395 GOB524395 GEF524395 FUJ524395 FKN524395 FAR524395 EQV524395 EGZ524395 DXD524395 DNH524395 DDL524395 CTP524395 CJT524395 BZX524395 BQB524395 BGF524395 AWJ524395 AMN524395 ACR524395 SV524395 IZ524395 C524395 WVL458859 WLP458859 WBT458859 VRX458859 VIB458859 UYF458859 UOJ458859 UEN458859 TUR458859 TKV458859 TAZ458859 SRD458859 SHH458859 RXL458859 RNP458859 RDT458859 QTX458859 QKB458859 QAF458859 PQJ458859 PGN458859 OWR458859 OMV458859 OCZ458859 NTD458859 NJH458859 MZL458859 MPP458859 MFT458859 LVX458859 LMB458859 LCF458859 KSJ458859 KIN458859 JYR458859 JOV458859 JEZ458859 IVD458859 ILH458859 IBL458859 HRP458859 HHT458859 GXX458859 GOB458859 GEF458859 FUJ458859 FKN458859 FAR458859 EQV458859 EGZ458859 DXD458859 DNH458859 DDL458859 CTP458859 CJT458859 BZX458859 BQB458859 BGF458859 AWJ458859 AMN458859 ACR458859 SV458859 IZ458859 C458859 WVL393323 WLP393323 WBT393323 VRX393323 VIB393323 UYF393323 UOJ393323 UEN393323 TUR393323 TKV393323 TAZ393323 SRD393323 SHH393323 RXL393323 RNP393323 RDT393323 QTX393323 QKB393323 QAF393323 PQJ393323 PGN393323 OWR393323 OMV393323 OCZ393323 NTD393323 NJH393323 MZL393323 MPP393323 MFT393323 LVX393323 LMB393323 LCF393323 KSJ393323 KIN393323 JYR393323 JOV393323 JEZ393323 IVD393323 ILH393323 IBL393323 HRP393323 HHT393323 GXX393323 GOB393323 GEF393323 FUJ393323 FKN393323 FAR393323 EQV393323 EGZ393323 DXD393323 DNH393323 DDL393323 CTP393323 CJT393323 BZX393323 BQB393323 BGF393323 AWJ393323 AMN393323 ACR393323 SV393323 IZ393323 C393323 WVL327787 WLP327787 WBT327787 VRX327787 VIB327787 UYF327787 UOJ327787 UEN327787 TUR327787 TKV327787 TAZ327787 SRD327787 SHH327787 RXL327787 RNP327787 RDT327787 QTX327787 QKB327787 QAF327787 PQJ327787 PGN327787 OWR327787 OMV327787 OCZ327787 NTD327787 NJH327787 MZL327787 MPP327787 MFT327787 LVX327787 LMB327787 LCF327787 KSJ327787 KIN327787 JYR327787 JOV327787 JEZ327787 IVD327787 ILH327787 IBL327787 HRP327787 HHT327787 GXX327787 GOB327787 GEF327787 FUJ327787 FKN327787 FAR327787 EQV327787 EGZ327787 DXD327787 DNH327787 DDL327787 CTP327787 CJT327787 BZX327787 BQB327787 BGF327787 AWJ327787 AMN327787 ACR327787 SV327787 IZ327787 C327787 WVL262251 WLP262251 WBT262251 VRX262251 VIB262251 UYF262251 UOJ262251 UEN262251 TUR262251 TKV262251 TAZ262251 SRD262251 SHH262251 RXL262251 RNP262251 RDT262251 QTX262251 QKB262251 QAF262251 PQJ262251 PGN262251 OWR262251 OMV262251 OCZ262251 NTD262251 NJH262251 MZL262251 MPP262251 MFT262251 LVX262251 LMB262251 LCF262251 KSJ262251 KIN262251 JYR262251 JOV262251 JEZ262251 IVD262251 ILH262251 IBL262251 HRP262251 HHT262251 GXX262251 GOB262251 GEF262251 FUJ262251 FKN262251 FAR262251 EQV262251 EGZ262251 DXD262251 DNH262251 DDL262251 CTP262251 CJT262251 BZX262251 BQB262251 BGF262251 AWJ262251 AMN262251 ACR262251 SV262251 IZ262251 C262251 WVL196715 WLP196715 WBT196715 VRX196715 VIB196715 UYF196715 UOJ196715 UEN196715 TUR196715 TKV196715 TAZ196715 SRD196715 SHH196715 RXL196715 RNP196715 RDT196715 QTX196715 QKB196715 QAF196715 PQJ196715 PGN196715 OWR196715 OMV196715 OCZ196715 NTD196715 NJH196715 MZL196715 MPP196715 MFT196715 LVX196715 LMB196715 LCF196715 KSJ196715 KIN196715 JYR196715 JOV196715 JEZ196715 IVD196715 ILH196715 IBL196715 HRP196715 HHT196715 GXX196715 GOB196715 GEF196715 FUJ196715 FKN196715 FAR196715 EQV196715 EGZ196715 DXD196715 DNH196715 DDL196715 CTP196715 CJT196715 BZX196715 BQB196715 BGF196715 AWJ196715 AMN196715 ACR196715 SV196715 IZ196715 C196715 WVL131179 WLP131179 WBT131179 VRX131179 VIB131179 UYF131179 UOJ131179 UEN131179 TUR131179 TKV131179 TAZ131179 SRD131179 SHH131179 RXL131179 RNP131179 RDT131179 QTX131179 QKB131179 QAF131179 PQJ131179 PGN131179 OWR131179 OMV131179 OCZ131179 NTD131179 NJH131179 MZL131179 MPP131179 MFT131179 LVX131179 LMB131179 LCF131179 KSJ131179 KIN131179 JYR131179 JOV131179 JEZ131179 IVD131179 ILH131179 IBL131179 HRP131179 HHT131179 GXX131179 GOB131179 GEF131179 FUJ131179 FKN131179 FAR131179 EQV131179 EGZ131179 DXD131179 DNH131179 DDL131179 CTP131179 CJT131179 BZX131179 BQB131179 BGF131179 AWJ131179 AMN131179 ACR131179 SV131179 IZ131179 C131179 WVL65643 WLP65643 WBT65643 VRX65643 VIB65643 UYF65643 UOJ65643 UEN65643 TUR65643 TKV65643 TAZ65643 SRD65643 SHH65643 RXL65643 RNP65643 RDT65643 QTX65643 QKB65643 QAF65643 PQJ65643 PGN65643 OWR65643 OMV65643 OCZ65643 NTD65643 NJH65643 MZL65643 MPP65643 MFT65643 LVX65643 LMB65643 LCF65643 KSJ65643 KIN65643 JYR65643 JOV65643 JEZ65643 IVD65643 ILH65643 IBL65643 HRP65643 HHT65643 GXX65643 GOB65643 GEF65643 FUJ65643 FKN65643 FAR65643 EQV65643 EGZ65643 DXD65643 DNH65643 DDL65643 CTP65643 CJT65643 BZX65643 BQB65643 BGF65643 AWJ65643 AMN65643 ACR65643 SV65643 IZ65643 C65643 WVN107 WLR107 WBV107 VRZ107 VID107 UYH107 UOL107 UEP107 TUT107 TKX107 TBB107 SRF107 SHJ107 RXN107 RNR107 RDV107 QTZ107 QKD107 QAH107 PQL107 PGP107 OWT107 OMX107 ODB107 NTF107 NJJ107 MZN107 MPR107 MFV107 LVZ107 LMD107 LCH107 KSL107 KIP107 JYT107 JOX107 JFB107 IVF107 ILJ107 IBN107 HRR107 HHV107 GXZ107 GOD107 GEH107 FUL107 FKP107 FAT107 EQX107 EHB107 DXF107 DNJ107 DDN107 CTR107 CJV107 BZZ107 BQD107 BGH107 AWL107 AMP107 ACT107 SX107 JB107" xr:uid="{00000000-0002-0000-0000-000003000000}">
      <formula1>$G$77:$G$83</formula1>
    </dataValidation>
    <dataValidation type="whole" operator="lessThanOrEqual" allowBlank="1" showInputMessage="1" showErrorMessage="1" errorTitle="Value to high" error="Maximum value 500,000" sqref="C65647 IZ65647 SV65647 ACR65647 AMN65647 AWJ65647 BGF65647 BQB65647 BZX65647 CJT65647 CTP65647 DDL65647 DNH65647 DXD65647 EGZ65647 EQV65647 FAR65647 FKN65647 FUJ65647 GEF65647 GOB65647 GXX65647 HHT65647 HRP65647 IBL65647 ILH65647 IVD65647 JEZ65647 JOV65647 JYR65647 KIN65647 KSJ65647 LCF65647 LMB65647 LVX65647 MFT65647 MPP65647 MZL65647 NJH65647 NTD65647 OCZ65647 OMV65647 OWR65647 PGN65647 PQJ65647 QAF65647 QKB65647 QTX65647 RDT65647 RNP65647 RXL65647 SHH65647 SRD65647 TAZ65647 TKV65647 TUR65647 UEN65647 UOJ65647 UYF65647 VIB65647 VRX65647 WBT65647 WLP65647 WVL65647 C131183 IZ131183 SV131183 ACR131183 AMN131183 AWJ131183 BGF131183 BQB131183 BZX131183 CJT131183 CTP131183 DDL131183 DNH131183 DXD131183 EGZ131183 EQV131183 FAR131183 FKN131183 FUJ131183 GEF131183 GOB131183 GXX131183 HHT131183 HRP131183 IBL131183 ILH131183 IVD131183 JEZ131183 JOV131183 JYR131183 KIN131183 KSJ131183 LCF131183 LMB131183 LVX131183 MFT131183 MPP131183 MZL131183 NJH131183 NTD131183 OCZ131183 OMV131183 OWR131183 PGN131183 PQJ131183 QAF131183 QKB131183 QTX131183 RDT131183 RNP131183 RXL131183 SHH131183 SRD131183 TAZ131183 TKV131183 TUR131183 UEN131183 UOJ131183 UYF131183 VIB131183 VRX131183 WBT131183 WLP131183 WVL131183 C196719 IZ196719 SV196719 ACR196719 AMN196719 AWJ196719 BGF196719 BQB196719 BZX196719 CJT196719 CTP196719 DDL196719 DNH196719 DXD196719 EGZ196719 EQV196719 FAR196719 FKN196719 FUJ196719 GEF196719 GOB196719 GXX196719 HHT196719 HRP196719 IBL196719 ILH196719 IVD196719 JEZ196719 JOV196719 JYR196719 KIN196719 KSJ196719 LCF196719 LMB196719 LVX196719 MFT196719 MPP196719 MZL196719 NJH196719 NTD196719 OCZ196719 OMV196719 OWR196719 PGN196719 PQJ196719 QAF196719 QKB196719 QTX196719 RDT196719 RNP196719 RXL196719 SHH196719 SRD196719 TAZ196719 TKV196719 TUR196719 UEN196719 UOJ196719 UYF196719 VIB196719 VRX196719 WBT196719 WLP196719 WVL196719 C262255 IZ262255 SV262255 ACR262255 AMN262255 AWJ262255 BGF262255 BQB262255 BZX262255 CJT262255 CTP262255 DDL262255 DNH262255 DXD262255 EGZ262255 EQV262255 FAR262255 FKN262255 FUJ262255 GEF262255 GOB262255 GXX262255 HHT262255 HRP262255 IBL262255 ILH262255 IVD262255 JEZ262255 JOV262255 JYR262255 KIN262255 KSJ262255 LCF262255 LMB262255 LVX262255 MFT262255 MPP262255 MZL262255 NJH262255 NTD262255 OCZ262255 OMV262255 OWR262255 PGN262255 PQJ262255 QAF262255 QKB262255 QTX262255 RDT262255 RNP262255 RXL262255 SHH262255 SRD262255 TAZ262255 TKV262255 TUR262255 UEN262255 UOJ262255 UYF262255 VIB262255 VRX262255 WBT262255 WLP262255 WVL262255 C327791 IZ327791 SV327791 ACR327791 AMN327791 AWJ327791 BGF327791 BQB327791 BZX327791 CJT327791 CTP327791 DDL327791 DNH327791 DXD327791 EGZ327791 EQV327791 FAR327791 FKN327791 FUJ327791 GEF327791 GOB327791 GXX327791 HHT327791 HRP327791 IBL327791 ILH327791 IVD327791 JEZ327791 JOV327791 JYR327791 KIN327791 KSJ327791 LCF327791 LMB327791 LVX327791 MFT327791 MPP327791 MZL327791 NJH327791 NTD327791 OCZ327791 OMV327791 OWR327791 PGN327791 PQJ327791 QAF327791 QKB327791 QTX327791 RDT327791 RNP327791 RXL327791 SHH327791 SRD327791 TAZ327791 TKV327791 TUR327791 UEN327791 UOJ327791 UYF327791 VIB327791 VRX327791 WBT327791 WLP327791 WVL327791 C393327 IZ393327 SV393327 ACR393327 AMN393327 AWJ393327 BGF393327 BQB393327 BZX393327 CJT393327 CTP393327 DDL393327 DNH393327 DXD393327 EGZ393327 EQV393327 FAR393327 FKN393327 FUJ393327 GEF393327 GOB393327 GXX393327 HHT393327 HRP393327 IBL393327 ILH393327 IVD393327 JEZ393327 JOV393327 JYR393327 KIN393327 KSJ393327 LCF393327 LMB393327 LVX393327 MFT393327 MPP393327 MZL393327 NJH393327 NTD393327 OCZ393327 OMV393327 OWR393327 PGN393327 PQJ393327 QAF393327 QKB393327 QTX393327 RDT393327 RNP393327 RXL393327 SHH393327 SRD393327 TAZ393327 TKV393327 TUR393327 UEN393327 UOJ393327 UYF393327 VIB393327 VRX393327 WBT393327 WLP393327 WVL393327 C458863 IZ458863 SV458863 ACR458863 AMN458863 AWJ458863 BGF458863 BQB458863 BZX458863 CJT458863 CTP458863 DDL458863 DNH458863 DXD458863 EGZ458863 EQV458863 FAR458863 FKN458863 FUJ458863 GEF458863 GOB458863 GXX458863 HHT458863 HRP458863 IBL458863 ILH458863 IVD458863 JEZ458863 JOV458863 JYR458863 KIN458863 KSJ458863 LCF458863 LMB458863 LVX458863 MFT458863 MPP458863 MZL458863 NJH458863 NTD458863 OCZ458863 OMV458863 OWR458863 PGN458863 PQJ458863 QAF458863 QKB458863 QTX458863 RDT458863 RNP458863 RXL458863 SHH458863 SRD458863 TAZ458863 TKV458863 TUR458863 UEN458863 UOJ458863 UYF458863 VIB458863 VRX458863 WBT458863 WLP458863 WVL458863 C524399 IZ524399 SV524399 ACR524399 AMN524399 AWJ524399 BGF524399 BQB524399 BZX524399 CJT524399 CTP524399 DDL524399 DNH524399 DXD524399 EGZ524399 EQV524399 FAR524399 FKN524399 FUJ524399 GEF524399 GOB524399 GXX524399 HHT524399 HRP524399 IBL524399 ILH524399 IVD524399 JEZ524399 JOV524399 JYR524399 KIN524399 KSJ524399 LCF524399 LMB524399 LVX524399 MFT524399 MPP524399 MZL524399 NJH524399 NTD524399 OCZ524399 OMV524399 OWR524399 PGN524399 PQJ524399 QAF524399 QKB524399 QTX524399 RDT524399 RNP524399 RXL524399 SHH524399 SRD524399 TAZ524399 TKV524399 TUR524399 UEN524399 UOJ524399 UYF524399 VIB524399 VRX524399 WBT524399 WLP524399 WVL524399 C589935 IZ589935 SV589935 ACR589935 AMN589935 AWJ589935 BGF589935 BQB589935 BZX589935 CJT589935 CTP589935 DDL589935 DNH589935 DXD589935 EGZ589935 EQV589935 FAR589935 FKN589935 FUJ589935 GEF589935 GOB589935 GXX589935 HHT589935 HRP589935 IBL589935 ILH589935 IVD589935 JEZ589935 JOV589935 JYR589935 KIN589935 KSJ589935 LCF589935 LMB589935 LVX589935 MFT589935 MPP589935 MZL589935 NJH589935 NTD589935 OCZ589935 OMV589935 OWR589935 PGN589935 PQJ589935 QAF589935 QKB589935 QTX589935 RDT589935 RNP589935 RXL589935 SHH589935 SRD589935 TAZ589935 TKV589935 TUR589935 UEN589935 UOJ589935 UYF589935 VIB589935 VRX589935 WBT589935 WLP589935 WVL589935 C655471 IZ655471 SV655471 ACR655471 AMN655471 AWJ655471 BGF655471 BQB655471 BZX655471 CJT655471 CTP655471 DDL655471 DNH655471 DXD655471 EGZ655471 EQV655471 FAR655471 FKN655471 FUJ655471 GEF655471 GOB655471 GXX655471 HHT655471 HRP655471 IBL655471 ILH655471 IVD655471 JEZ655471 JOV655471 JYR655471 KIN655471 KSJ655471 LCF655471 LMB655471 LVX655471 MFT655471 MPP655471 MZL655471 NJH655471 NTD655471 OCZ655471 OMV655471 OWR655471 PGN655471 PQJ655471 QAF655471 QKB655471 QTX655471 RDT655471 RNP655471 RXL655471 SHH655471 SRD655471 TAZ655471 TKV655471 TUR655471 UEN655471 UOJ655471 UYF655471 VIB655471 VRX655471 WBT655471 WLP655471 WVL655471 C721007 IZ721007 SV721007 ACR721007 AMN721007 AWJ721007 BGF721007 BQB721007 BZX721007 CJT721007 CTP721007 DDL721007 DNH721007 DXD721007 EGZ721007 EQV721007 FAR721007 FKN721007 FUJ721007 GEF721007 GOB721007 GXX721007 HHT721007 HRP721007 IBL721007 ILH721007 IVD721007 JEZ721007 JOV721007 JYR721007 KIN721007 KSJ721007 LCF721007 LMB721007 LVX721007 MFT721007 MPP721007 MZL721007 NJH721007 NTD721007 OCZ721007 OMV721007 OWR721007 PGN721007 PQJ721007 QAF721007 QKB721007 QTX721007 RDT721007 RNP721007 RXL721007 SHH721007 SRD721007 TAZ721007 TKV721007 TUR721007 UEN721007 UOJ721007 UYF721007 VIB721007 VRX721007 WBT721007 WLP721007 WVL721007 C786543 IZ786543 SV786543 ACR786543 AMN786543 AWJ786543 BGF786543 BQB786543 BZX786543 CJT786543 CTP786543 DDL786543 DNH786543 DXD786543 EGZ786543 EQV786543 FAR786543 FKN786543 FUJ786543 GEF786543 GOB786543 GXX786543 HHT786543 HRP786543 IBL786543 ILH786543 IVD786543 JEZ786543 JOV786543 JYR786543 KIN786543 KSJ786543 LCF786543 LMB786543 LVX786543 MFT786543 MPP786543 MZL786543 NJH786543 NTD786543 OCZ786543 OMV786543 OWR786543 PGN786543 PQJ786543 QAF786543 QKB786543 QTX786543 RDT786543 RNP786543 RXL786543 SHH786543 SRD786543 TAZ786543 TKV786543 TUR786543 UEN786543 UOJ786543 UYF786543 VIB786543 VRX786543 WBT786543 WLP786543 WVL786543 C852079 IZ852079 SV852079 ACR852079 AMN852079 AWJ852079 BGF852079 BQB852079 BZX852079 CJT852079 CTP852079 DDL852079 DNH852079 DXD852079 EGZ852079 EQV852079 FAR852079 FKN852079 FUJ852079 GEF852079 GOB852079 GXX852079 HHT852079 HRP852079 IBL852079 ILH852079 IVD852079 JEZ852079 JOV852079 JYR852079 KIN852079 KSJ852079 LCF852079 LMB852079 LVX852079 MFT852079 MPP852079 MZL852079 NJH852079 NTD852079 OCZ852079 OMV852079 OWR852079 PGN852079 PQJ852079 QAF852079 QKB852079 QTX852079 RDT852079 RNP852079 RXL852079 SHH852079 SRD852079 TAZ852079 TKV852079 TUR852079 UEN852079 UOJ852079 UYF852079 VIB852079 VRX852079 WBT852079 WLP852079 WVL852079 C917615 IZ917615 SV917615 ACR917615 AMN917615 AWJ917615 BGF917615 BQB917615 BZX917615 CJT917615 CTP917615 DDL917615 DNH917615 DXD917615 EGZ917615 EQV917615 FAR917615 FKN917615 FUJ917615 GEF917615 GOB917615 GXX917615 HHT917615 HRP917615 IBL917615 ILH917615 IVD917615 JEZ917615 JOV917615 JYR917615 KIN917615 KSJ917615 LCF917615 LMB917615 LVX917615 MFT917615 MPP917615 MZL917615 NJH917615 NTD917615 OCZ917615 OMV917615 OWR917615 PGN917615 PQJ917615 QAF917615 QKB917615 QTX917615 RDT917615 RNP917615 RXL917615 SHH917615 SRD917615 TAZ917615 TKV917615 TUR917615 UEN917615 UOJ917615 UYF917615 VIB917615 VRX917615 WBT917615 WLP917615 WVL917615 C983151 IZ983151 SV983151 ACR983151 AMN983151 AWJ983151 BGF983151 BQB983151 BZX983151 CJT983151 CTP983151 DDL983151 DNH983151 DXD983151 EGZ983151 EQV983151 FAR983151 FKN983151 FUJ983151 GEF983151 GOB983151 GXX983151 HHT983151 HRP983151 IBL983151 ILH983151 IVD983151 JEZ983151 JOV983151 JYR983151 KIN983151 KSJ983151 LCF983151 LMB983151 LVX983151 MFT983151 MPP983151 MZL983151 NJH983151 NTD983151 OCZ983151 OMV983151 OWR983151 PGN983151 PQJ983151 QAF983151 QKB983151 QTX983151 RDT983151 RNP983151 RXL983151 SHH983151 SRD983151 TAZ983151 TKV983151 TUR983151 UEN983151 UOJ983151 UYF983151 VIB983151 VRX983151 WBT983151 WLP983151 WVL983151" xr:uid="{00000000-0002-0000-0000-000004000000}">
      <formula1>C65615</formula1>
    </dataValidation>
    <dataValidation type="whole" operator="lessThanOrEqual" allowBlank="1" showInputMessage="1" showErrorMessage="1" errorTitle="Contents to High" error="Maximum value 50,000" promptTitle="Enter value op to 50000" sqref="IZ65642 SV65642 ACR65642 AMN65642 AWJ65642 BGF65642 BQB65642 BZX65642 CJT65642 CTP65642 DDL65642 DNH65642 DXD65642 EGZ65642 EQV65642 FAR65642 FKN65642 FUJ65642 GEF65642 GOB65642 GXX65642 HHT65642 HRP65642 IBL65642 ILH65642 IVD65642 JEZ65642 JOV65642 JYR65642 KIN65642 KSJ65642 LCF65642 LMB65642 LVX65642 MFT65642 MPP65642 MZL65642 NJH65642 NTD65642 OCZ65642 OMV65642 OWR65642 PGN65642 PQJ65642 QAF65642 QKB65642 QTX65642 RDT65642 RNP65642 RXL65642 SHH65642 SRD65642 TAZ65642 TKV65642 TUR65642 UEN65642 UOJ65642 UYF65642 VIB65642 VRX65642 WBT65642 WLP65642 WVL65642 IZ131178 SV131178 ACR131178 AMN131178 AWJ131178 BGF131178 BQB131178 BZX131178 CJT131178 CTP131178 DDL131178 DNH131178 DXD131178 EGZ131178 EQV131178 FAR131178 FKN131178 FUJ131178 GEF131178 GOB131178 GXX131178 HHT131178 HRP131178 IBL131178 ILH131178 IVD131178 JEZ131178 JOV131178 JYR131178 KIN131178 KSJ131178 LCF131178 LMB131178 LVX131178 MFT131178 MPP131178 MZL131178 NJH131178 NTD131178 OCZ131178 OMV131178 OWR131178 PGN131178 PQJ131178 QAF131178 QKB131178 QTX131178 RDT131178 RNP131178 RXL131178 SHH131178 SRD131178 TAZ131178 TKV131178 TUR131178 UEN131178 UOJ131178 UYF131178 VIB131178 VRX131178 WBT131178 WLP131178 WVL131178 IZ196714 SV196714 ACR196714 AMN196714 AWJ196714 BGF196714 BQB196714 BZX196714 CJT196714 CTP196714 DDL196714 DNH196714 DXD196714 EGZ196714 EQV196714 FAR196714 FKN196714 FUJ196714 GEF196714 GOB196714 GXX196714 HHT196714 HRP196714 IBL196714 ILH196714 IVD196714 JEZ196714 JOV196714 JYR196714 KIN196714 KSJ196714 LCF196714 LMB196714 LVX196714 MFT196714 MPP196714 MZL196714 NJH196714 NTD196714 OCZ196714 OMV196714 OWR196714 PGN196714 PQJ196714 QAF196714 QKB196714 QTX196714 RDT196714 RNP196714 RXL196714 SHH196714 SRD196714 TAZ196714 TKV196714 TUR196714 UEN196714 UOJ196714 UYF196714 VIB196714 VRX196714 WBT196714 WLP196714 WVL196714 IZ262250 SV262250 ACR262250 AMN262250 AWJ262250 BGF262250 BQB262250 BZX262250 CJT262250 CTP262250 DDL262250 DNH262250 DXD262250 EGZ262250 EQV262250 FAR262250 FKN262250 FUJ262250 GEF262250 GOB262250 GXX262250 HHT262250 HRP262250 IBL262250 ILH262250 IVD262250 JEZ262250 JOV262250 JYR262250 KIN262250 KSJ262250 LCF262250 LMB262250 LVX262250 MFT262250 MPP262250 MZL262250 NJH262250 NTD262250 OCZ262250 OMV262250 OWR262250 PGN262250 PQJ262250 QAF262250 QKB262250 QTX262250 RDT262250 RNP262250 RXL262250 SHH262250 SRD262250 TAZ262250 TKV262250 TUR262250 UEN262250 UOJ262250 UYF262250 VIB262250 VRX262250 WBT262250 WLP262250 WVL262250 IZ327786 SV327786 ACR327786 AMN327786 AWJ327786 BGF327786 BQB327786 BZX327786 CJT327786 CTP327786 DDL327786 DNH327786 DXD327786 EGZ327786 EQV327786 FAR327786 FKN327786 FUJ327786 GEF327786 GOB327786 GXX327786 HHT327786 HRP327786 IBL327786 ILH327786 IVD327786 JEZ327786 JOV327786 JYR327786 KIN327786 KSJ327786 LCF327786 LMB327786 LVX327786 MFT327786 MPP327786 MZL327786 NJH327786 NTD327786 OCZ327786 OMV327786 OWR327786 PGN327786 PQJ327786 QAF327786 QKB327786 QTX327786 RDT327786 RNP327786 RXL327786 SHH327786 SRD327786 TAZ327786 TKV327786 TUR327786 UEN327786 UOJ327786 UYF327786 VIB327786 VRX327786 WBT327786 WLP327786 WVL327786 IZ393322 SV393322 ACR393322 AMN393322 AWJ393322 BGF393322 BQB393322 BZX393322 CJT393322 CTP393322 DDL393322 DNH393322 DXD393322 EGZ393322 EQV393322 FAR393322 FKN393322 FUJ393322 GEF393322 GOB393322 GXX393322 HHT393322 HRP393322 IBL393322 ILH393322 IVD393322 JEZ393322 JOV393322 JYR393322 KIN393322 KSJ393322 LCF393322 LMB393322 LVX393322 MFT393322 MPP393322 MZL393322 NJH393322 NTD393322 OCZ393322 OMV393322 OWR393322 PGN393322 PQJ393322 QAF393322 QKB393322 QTX393322 RDT393322 RNP393322 RXL393322 SHH393322 SRD393322 TAZ393322 TKV393322 TUR393322 UEN393322 UOJ393322 UYF393322 VIB393322 VRX393322 WBT393322 WLP393322 WVL393322 IZ458858 SV458858 ACR458858 AMN458858 AWJ458858 BGF458858 BQB458858 BZX458858 CJT458858 CTP458858 DDL458858 DNH458858 DXD458858 EGZ458858 EQV458858 FAR458858 FKN458858 FUJ458858 GEF458858 GOB458858 GXX458858 HHT458858 HRP458858 IBL458858 ILH458858 IVD458858 JEZ458858 JOV458858 JYR458858 KIN458858 KSJ458858 LCF458858 LMB458858 LVX458858 MFT458858 MPP458858 MZL458858 NJH458858 NTD458858 OCZ458858 OMV458858 OWR458858 PGN458858 PQJ458858 QAF458858 QKB458858 QTX458858 RDT458858 RNP458858 RXL458858 SHH458858 SRD458858 TAZ458858 TKV458858 TUR458858 UEN458858 UOJ458858 UYF458858 VIB458858 VRX458858 WBT458858 WLP458858 WVL458858 IZ524394 SV524394 ACR524394 AMN524394 AWJ524394 BGF524394 BQB524394 BZX524394 CJT524394 CTP524394 DDL524394 DNH524394 DXD524394 EGZ524394 EQV524394 FAR524394 FKN524394 FUJ524394 GEF524394 GOB524394 GXX524394 HHT524394 HRP524394 IBL524394 ILH524394 IVD524394 JEZ524394 JOV524394 JYR524394 KIN524394 KSJ524394 LCF524394 LMB524394 LVX524394 MFT524394 MPP524394 MZL524394 NJH524394 NTD524394 OCZ524394 OMV524394 OWR524394 PGN524394 PQJ524394 QAF524394 QKB524394 QTX524394 RDT524394 RNP524394 RXL524394 SHH524394 SRD524394 TAZ524394 TKV524394 TUR524394 UEN524394 UOJ524394 UYF524394 VIB524394 VRX524394 WBT524394 WLP524394 WVL524394 IZ589930 SV589930 ACR589930 AMN589930 AWJ589930 BGF589930 BQB589930 BZX589930 CJT589930 CTP589930 DDL589930 DNH589930 DXD589930 EGZ589930 EQV589930 FAR589930 FKN589930 FUJ589930 GEF589930 GOB589930 GXX589930 HHT589930 HRP589930 IBL589930 ILH589930 IVD589930 JEZ589930 JOV589930 JYR589930 KIN589930 KSJ589930 LCF589930 LMB589930 LVX589930 MFT589930 MPP589930 MZL589930 NJH589930 NTD589930 OCZ589930 OMV589930 OWR589930 PGN589930 PQJ589930 QAF589930 QKB589930 QTX589930 RDT589930 RNP589930 RXL589930 SHH589930 SRD589930 TAZ589930 TKV589930 TUR589930 UEN589930 UOJ589930 UYF589930 VIB589930 VRX589930 WBT589930 WLP589930 WVL589930 IZ655466 SV655466 ACR655466 AMN655466 AWJ655466 BGF655466 BQB655466 BZX655466 CJT655466 CTP655466 DDL655466 DNH655466 DXD655466 EGZ655466 EQV655466 FAR655466 FKN655466 FUJ655466 GEF655466 GOB655466 GXX655466 HHT655466 HRP655466 IBL655466 ILH655466 IVD655466 JEZ655466 JOV655466 JYR655466 KIN655466 KSJ655466 LCF655466 LMB655466 LVX655466 MFT655466 MPP655466 MZL655466 NJH655466 NTD655466 OCZ655466 OMV655466 OWR655466 PGN655466 PQJ655466 QAF655466 QKB655466 QTX655466 RDT655466 RNP655466 RXL655466 SHH655466 SRD655466 TAZ655466 TKV655466 TUR655466 UEN655466 UOJ655466 UYF655466 VIB655466 VRX655466 WBT655466 WLP655466 WVL655466 IZ721002 SV721002 ACR721002 AMN721002 AWJ721002 BGF721002 BQB721002 BZX721002 CJT721002 CTP721002 DDL721002 DNH721002 DXD721002 EGZ721002 EQV721002 FAR721002 FKN721002 FUJ721002 GEF721002 GOB721002 GXX721002 HHT721002 HRP721002 IBL721002 ILH721002 IVD721002 JEZ721002 JOV721002 JYR721002 KIN721002 KSJ721002 LCF721002 LMB721002 LVX721002 MFT721002 MPP721002 MZL721002 NJH721002 NTD721002 OCZ721002 OMV721002 OWR721002 PGN721002 PQJ721002 QAF721002 QKB721002 QTX721002 RDT721002 RNP721002 RXL721002 SHH721002 SRD721002 TAZ721002 TKV721002 TUR721002 UEN721002 UOJ721002 UYF721002 VIB721002 VRX721002 WBT721002 WLP721002 WVL721002 IZ786538 SV786538 ACR786538 AMN786538 AWJ786538 BGF786538 BQB786538 BZX786538 CJT786538 CTP786538 DDL786538 DNH786538 DXD786538 EGZ786538 EQV786538 FAR786538 FKN786538 FUJ786538 GEF786538 GOB786538 GXX786538 HHT786538 HRP786538 IBL786538 ILH786538 IVD786538 JEZ786538 JOV786538 JYR786538 KIN786538 KSJ786538 LCF786538 LMB786538 LVX786538 MFT786538 MPP786538 MZL786538 NJH786538 NTD786538 OCZ786538 OMV786538 OWR786538 PGN786538 PQJ786538 QAF786538 QKB786538 QTX786538 RDT786538 RNP786538 RXL786538 SHH786538 SRD786538 TAZ786538 TKV786538 TUR786538 UEN786538 UOJ786538 UYF786538 VIB786538 VRX786538 WBT786538 WLP786538 WVL786538 IZ852074 SV852074 ACR852074 AMN852074 AWJ852074 BGF852074 BQB852074 BZX852074 CJT852074 CTP852074 DDL852074 DNH852074 DXD852074 EGZ852074 EQV852074 FAR852074 FKN852074 FUJ852074 GEF852074 GOB852074 GXX852074 HHT852074 HRP852074 IBL852074 ILH852074 IVD852074 JEZ852074 JOV852074 JYR852074 KIN852074 KSJ852074 LCF852074 LMB852074 LVX852074 MFT852074 MPP852074 MZL852074 NJH852074 NTD852074 OCZ852074 OMV852074 OWR852074 PGN852074 PQJ852074 QAF852074 QKB852074 QTX852074 RDT852074 RNP852074 RXL852074 SHH852074 SRD852074 TAZ852074 TKV852074 TUR852074 UEN852074 UOJ852074 UYF852074 VIB852074 VRX852074 WBT852074 WLP852074 WVL852074 IZ917610 SV917610 ACR917610 AMN917610 AWJ917610 BGF917610 BQB917610 BZX917610 CJT917610 CTP917610 DDL917610 DNH917610 DXD917610 EGZ917610 EQV917610 FAR917610 FKN917610 FUJ917610 GEF917610 GOB917610 GXX917610 HHT917610 HRP917610 IBL917610 ILH917610 IVD917610 JEZ917610 JOV917610 JYR917610 KIN917610 KSJ917610 LCF917610 LMB917610 LVX917610 MFT917610 MPP917610 MZL917610 NJH917610 NTD917610 OCZ917610 OMV917610 OWR917610 PGN917610 PQJ917610 QAF917610 QKB917610 QTX917610 RDT917610 RNP917610 RXL917610 SHH917610 SRD917610 TAZ917610 TKV917610 TUR917610 UEN917610 UOJ917610 UYF917610 VIB917610 VRX917610 WBT917610 WLP917610 WVL917610 IZ983146 SV983146 ACR983146 AMN983146 AWJ983146 BGF983146 BQB983146 BZX983146 CJT983146 CTP983146 DDL983146 DNH983146 DXD983146 EGZ983146 EQV983146 FAR983146 FKN983146 FUJ983146 GEF983146 GOB983146 GXX983146 HHT983146 HRP983146 IBL983146 ILH983146 IVD983146 JEZ983146 JOV983146 JYR983146 KIN983146 KSJ983146 LCF983146 LMB983146 LVX983146 MFT983146 MPP983146 MZL983146 NJH983146 NTD983146 OCZ983146 OMV983146 OWR983146 PGN983146 PQJ983146 QAF983146 QKB983146 QTX983146 RDT983146 RNP983146 RXL983146 SHH983146 SRD983146 TAZ983146 TKV983146 TUR983146 UEN983146 UOJ983146 UYF983146 VIB983146 VRX983146 WBT983146 WLP983146 WVL983146" xr:uid="{00000000-0002-0000-0000-000005000000}">
      <formula1>JA65614</formula1>
    </dataValidation>
    <dataValidation type="whole" operator="lessThanOrEqual" allowBlank="1" showInputMessage="1" showErrorMessage="1" errorTitle="Buildinds value to high" error="Maximum 4,000,000" sqref="C65641 IZ65641 SV65641 ACR65641 AMN65641 AWJ65641 BGF65641 BQB65641 BZX65641 CJT65641 CTP65641 DDL65641 DNH65641 DXD65641 EGZ65641 EQV65641 FAR65641 FKN65641 FUJ65641 GEF65641 GOB65641 GXX65641 HHT65641 HRP65641 IBL65641 ILH65641 IVD65641 JEZ65641 JOV65641 JYR65641 KIN65641 KSJ65641 LCF65641 LMB65641 LVX65641 MFT65641 MPP65641 MZL65641 NJH65641 NTD65641 OCZ65641 OMV65641 OWR65641 PGN65641 PQJ65641 QAF65641 QKB65641 QTX65641 RDT65641 RNP65641 RXL65641 SHH65641 SRD65641 TAZ65641 TKV65641 TUR65641 UEN65641 UOJ65641 UYF65641 VIB65641 VRX65641 WBT65641 WLP65641 WVL65641 C131177 IZ131177 SV131177 ACR131177 AMN131177 AWJ131177 BGF131177 BQB131177 BZX131177 CJT131177 CTP131177 DDL131177 DNH131177 DXD131177 EGZ131177 EQV131177 FAR131177 FKN131177 FUJ131177 GEF131177 GOB131177 GXX131177 HHT131177 HRP131177 IBL131177 ILH131177 IVD131177 JEZ131177 JOV131177 JYR131177 KIN131177 KSJ131177 LCF131177 LMB131177 LVX131177 MFT131177 MPP131177 MZL131177 NJH131177 NTD131177 OCZ131177 OMV131177 OWR131177 PGN131177 PQJ131177 QAF131177 QKB131177 QTX131177 RDT131177 RNP131177 RXL131177 SHH131177 SRD131177 TAZ131177 TKV131177 TUR131177 UEN131177 UOJ131177 UYF131177 VIB131177 VRX131177 WBT131177 WLP131177 WVL131177 C196713 IZ196713 SV196713 ACR196713 AMN196713 AWJ196713 BGF196713 BQB196713 BZX196713 CJT196713 CTP196713 DDL196713 DNH196713 DXD196713 EGZ196713 EQV196713 FAR196713 FKN196713 FUJ196713 GEF196713 GOB196713 GXX196713 HHT196713 HRP196713 IBL196713 ILH196713 IVD196713 JEZ196713 JOV196713 JYR196713 KIN196713 KSJ196713 LCF196713 LMB196713 LVX196713 MFT196713 MPP196713 MZL196713 NJH196713 NTD196713 OCZ196713 OMV196713 OWR196713 PGN196713 PQJ196713 QAF196713 QKB196713 QTX196713 RDT196713 RNP196713 RXL196713 SHH196713 SRD196713 TAZ196713 TKV196713 TUR196713 UEN196713 UOJ196713 UYF196713 VIB196713 VRX196713 WBT196713 WLP196713 WVL196713 C262249 IZ262249 SV262249 ACR262249 AMN262249 AWJ262249 BGF262249 BQB262249 BZX262249 CJT262249 CTP262249 DDL262249 DNH262249 DXD262249 EGZ262249 EQV262249 FAR262249 FKN262249 FUJ262249 GEF262249 GOB262249 GXX262249 HHT262249 HRP262249 IBL262249 ILH262249 IVD262249 JEZ262249 JOV262249 JYR262249 KIN262249 KSJ262249 LCF262249 LMB262249 LVX262249 MFT262249 MPP262249 MZL262249 NJH262249 NTD262249 OCZ262249 OMV262249 OWR262249 PGN262249 PQJ262249 QAF262249 QKB262249 QTX262249 RDT262249 RNP262249 RXL262249 SHH262249 SRD262249 TAZ262249 TKV262249 TUR262249 UEN262249 UOJ262249 UYF262249 VIB262249 VRX262249 WBT262249 WLP262249 WVL262249 C327785 IZ327785 SV327785 ACR327785 AMN327785 AWJ327785 BGF327785 BQB327785 BZX327785 CJT327785 CTP327785 DDL327785 DNH327785 DXD327785 EGZ327785 EQV327785 FAR327785 FKN327785 FUJ327785 GEF327785 GOB327785 GXX327785 HHT327785 HRP327785 IBL327785 ILH327785 IVD327785 JEZ327785 JOV327785 JYR327785 KIN327785 KSJ327785 LCF327785 LMB327785 LVX327785 MFT327785 MPP327785 MZL327785 NJH327785 NTD327785 OCZ327785 OMV327785 OWR327785 PGN327785 PQJ327785 QAF327785 QKB327785 QTX327785 RDT327785 RNP327785 RXL327785 SHH327785 SRD327785 TAZ327785 TKV327785 TUR327785 UEN327785 UOJ327785 UYF327785 VIB327785 VRX327785 WBT327785 WLP327785 WVL327785 C393321 IZ393321 SV393321 ACR393321 AMN393321 AWJ393321 BGF393321 BQB393321 BZX393321 CJT393321 CTP393321 DDL393321 DNH393321 DXD393321 EGZ393321 EQV393321 FAR393321 FKN393321 FUJ393321 GEF393321 GOB393321 GXX393321 HHT393321 HRP393321 IBL393321 ILH393321 IVD393321 JEZ393321 JOV393321 JYR393321 KIN393321 KSJ393321 LCF393321 LMB393321 LVX393321 MFT393321 MPP393321 MZL393321 NJH393321 NTD393321 OCZ393321 OMV393321 OWR393321 PGN393321 PQJ393321 QAF393321 QKB393321 QTX393321 RDT393321 RNP393321 RXL393321 SHH393321 SRD393321 TAZ393321 TKV393321 TUR393321 UEN393321 UOJ393321 UYF393321 VIB393321 VRX393321 WBT393321 WLP393321 WVL393321 C458857 IZ458857 SV458857 ACR458857 AMN458857 AWJ458857 BGF458857 BQB458857 BZX458857 CJT458857 CTP458857 DDL458857 DNH458857 DXD458857 EGZ458857 EQV458857 FAR458857 FKN458857 FUJ458857 GEF458857 GOB458857 GXX458857 HHT458857 HRP458857 IBL458857 ILH458857 IVD458857 JEZ458857 JOV458857 JYR458857 KIN458857 KSJ458857 LCF458857 LMB458857 LVX458857 MFT458857 MPP458857 MZL458857 NJH458857 NTD458857 OCZ458857 OMV458857 OWR458857 PGN458857 PQJ458857 QAF458857 QKB458857 QTX458857 RDT458857 RNP458857 RXL458857 SHH458857 SRD458857 TAZ458857 TKV458857 TUR458857 UEN458857 UOJ458857 UYF458857 VIB458857 VRX458857 WBT458857 WLP458857 WVL458857 C524393 IZ524393 SV524393 ACR524393 AMN524393 AWJ524393 BGF524393 BQB524393 BZX524393 CJT524393 CTP524393 DDL524393 DNH524393 DXD524393 EGZ524393 EQV524393 FAR524393 FKN524393 FUJ524393 GEF524393 GOB524393 GXX524393 HHT524393 HRP524393 IBL524393 ILH524393 IVD524393 JEZ524393 JOV524393 JYR524393 KIN524393 KSJ524393 LCF524393 LMB524393 LVX524393 MFT524393 MPP524393 MZL524393 NJH524393 NTD524393 OCZ524393 OMV524393 OWR524393 PGN524393 PQJ524393 QAF524393 QKB524393 QTX524393 RDT524393 RNP524393 RXL524393 SHH524393 SRD524393 TAZ524393 TKV524393 TUR524393 UEN524393 UOJ524393 UYF524393 VIB524393 VRX524393 WBT524393 WLP524393 WVL524393 C589929 IZ589929 SV589929 ACR589929 AMN589929 AWJ589929 BGF589929 BQB589929 BZX589929 CJT589929 CTP589929 DDL589929 DNH589929 DXD589929 EGZ589929 EQV589929 FAR589929 FKN589929 FUJ589929 GEF589929 GOB589929 GXX589929 HHT589929 HRP589929 IBL589929 ILH589929 IVD589929 JEZ589929 JOV589929 JYR589929 KIN589929 KSJ589929 LCF589929 LMB589929 LVX589929 MFT589929 MPP589929 MZL589929 NJH589929 NTD589929 OCZ589929 OMV589929 OWR589929 PGN589929 PQJ589929 QAF589929 QKB589929 QTX589929 RDT589929 RNP589929 RXL589929 SHH589929 SRD589929 TAZ589929 TKV589929 TUR589929 UEN589929 UOJ589929 UYF589929 VIB589929 VRX589929 WBT589929 WLP589929 WVL589929 C655465 IZ655465 SV655465 ACR655465 AMN655465 AWJ655465 BGF655465 BQB655465 BZX655465 CJT655465 CTP655465 DDL655465 DNH655465 DXD655465 EGZ655465 EQV655465 FAR655465 FKN655465 FUJ655465 GEF655465 GOB655465 GXX655465 HHT655465 HRP655465 IBL655465 ILH655465 IVD655465 JEZ655465 JOV655465 JYR655465 KIN655465 KSJ655465 LCF655465 LMB655465 LVX655465 MFT655465 MPP655465 MZL655465 NJH655465 NTD655465 OCZ655465 OMV655465 OWR655465 PGN655465 PQJ655465 QAF655465 QKB655465 QTX655465 RDT655465 RNP655465 RXL655465 SHH655465 SRD655465 TAZ655465 TKV655465 TUR655465 UEN655465 UOJ655465 UYF655465 VIB655465 VRX655465 WBT655465 WLP655465 WVL655465 C721001 IZ721001 SV721001 ACR721001 AMN721001 AWJ721001 BGF721001 BQB721001 BZX721001 CJT721001 CTP721001 DDL721001 DNH721001 DXD721001 EGZ721001 EQV721001 FAR721001 FKN721001 FUJ721001 GEF721001 GOB721001 GXX721001 HHT721001 HRP721001 IBL721001 ILH721001 IVD721001 JEZ721001 JOV721001 JYR721001 KIN721001 KSJ721001 LCF721001 LMB721001 LVX721001 MFT721001 MPP721001 MZL721001 NJH721001 NTD721001 OCZ721001 OMV721001 OWR721001 PGN721001 PQJ721001 QAF721001 QKB721001 QTX721001 RDT721001 RNP721001 RXL721001 SHH721001 SRD721001 TAZ721001 TKV721001 TUR721001 UEN721001 UOJ721001 UYF721001 VIB721001 VRX721001 WBT721001 WLP721001 WVL721001 C786537 IZ786537 SV786537 ACR786537 AMN786537 AWJ786537 BGF786537 BQB786537 BZX786537 CJT786537 CTP786537 DDL786537 DNH786537 DXD786537 EGZ786537 EQV786537 FAR786537 FKN786537 FUJ786537 GEF786537 GOB786537 GXX786537 HHT786537 HRP786537 IBL786537 ILH786537 IVD786537 JEZ786537 JOV786537 JYR786537 KIN786537 KSJ786537 LCF786537 LMB786537 LVX786537 MFT786537 MPP786537 MZL786537 NJH786537 NTD786537 OCZ786537 OMV786537 OWR786537 PGN786537 PQJ786537 QAF786537 QKB786537 QTX786537 RDT786537 RNP786537 RXL786537 SHH786537 SRD786537 TAZ786537 TKV786537 TUR786537 UEN786537 UOJ786537 UYF786537 VIB786537 VRX786537 WBT786537 WLP786537 WVL786537 C852073 IZ852073 SV852073 ACR852073 AMN852073 AWJ852073 BGF852073 BQB852073 BZX852073 CJT852073 CTP852073 DDL852073 DNH852073 DXD852073 EGZ852073 EQV852073 FAR852073 FKN852073 FUJ852073 GEF852073 GOB852073 GXX852073 HHT852073 HRP852073 IBL852073 ILH852073 IVD852073 JEZ852073 JOV852073 JYR852073 KIN852073 KSJ852073 LCF852073 LMB852073 LVX852073 MFT852073 MPP852073 MZL852073 NJH852073 NTD852073 OCZ852073 OMV852073 OWR852073 PGN852073 PQJ852073 QAF852073 QKB852073 QTX852073 RDT852073 RNP852073 RXL852073 SHH852073 SRD852073 TAZ852073 TKV852073 TUR852073 UEN852073 UOJ852073 UYF852073 VIB852073 VRX852073 WBT852073 WLP852073 WVL852073 C917609 IZ917609 SV917609 ACR917609 AMN917609 AWJ917609 BGF917609 BQB917609 BZX917609 CJT917609 CTP917609 DDL917609 DNH917609 DXD917609 EGZ917609 EQV917609 FAR917609 FKN917609 FUJ917609 GEF917609 GOB917609 GXX917609 HHT917609 HRP917609 IBL917609 ILH917609 IVD917609 JEZ917609 JOV917609 JYR917609 KIN917609 KSJ917609 LCF917609 LMB917609 LVX917609 MFT917609 MPP917609 MZL917609 NJH917609 NTD917609 OCZ917609 OMV917609 OWR917609 PGN917609 PQJ917609 QAF917609 QKB917609 QTX917609 RDT917609 RNP917609 RXL917609 SHH917609 SRD917609 TAZ917609 TKV917609 TUR917609 UEN917609 UOJ917609 UYF917609 VIB917609 VRX917609 WBT917609 WLP917609 WVL917609 C983145 IZ983145 SV983145 ACR983145 AMN983145 AWJ983145 BGF983145 BQB983145 BZX983145 CJT983145 CTP983145 DDL983145 DNH983145 DXD983145 EGZ983145 EQV983145 FAR983145 FKN983145 FUJ983145 GEF983145 GOB983145 GXX983145 HHT983145 HRP983145 IBL983145 ILH983145 IVD983145 JEZ983145 JOV983145 JYR983145 KIN983145 KSJ983145 LCF983145 LMB983145 LVX983145 MFT983145 MPP983145 MZL983145 NJH983145 NTD983145 OCZ983145 OMV983145 OWR983145 PGN983145 PQJ983145 QAF983145 QKB983145 QTX983145 RDT983145 RNP983145 RXL983145 SHH983145 SRD983145 TAZ983145 TKV983145 TUR983145 UEN983145 UOJ983145 UYF983145 VIB983145 VRX983145 WBT983145 WLP983145 WVL983145" xr:uid="{00000000-0002-0000-0000-000006000000}">
      <formula1>C65614</formula1>
    </dataValidation>
    <dataValidation type="whole" allowBlank="1" showInputMessage="1" showErrorMessage="1" sqref="WVN983101:WVN983102 JB22:JB23 SX22:SX23 ACT22:ACT23 AMP22:AMP23 AWL22:AWL23 BGH22:BGH23 BQD22:BQD23 BZZ22:BZZ23 CJV22:CJV23 CTR22:CTR23 DDN22:DDN23 DNJ22:DNJ23 DXF22:DXF23 EHB22:EHB23 EQX22:EQX23 FAT22:FAT23 FKP22:FKP23 FUL22:FUL23 GEH22:GEH23 GOD22:GOD23 GXZ22:GXZ23 HHV22:HHV23 HRR22:HRR23 IBN22:IBN23 ILJ22:ILJ23 IVF22:IVF23 JFB22:JFB23 JOX22:JOX23 JYT22:JYT23 KIP22:KIP23 KSL22:KSL23 LCH22:LCH23 LMD22:LMD23 LVZ22:LVZ23 MFV22:MFV23 MPR22:MPR23 MZN22:MZN23 NJJ22:NJJ23 NTF22:NTF23 ODB22:ODB23 OMX22:OMX23 OWT22:OWT23 PGP22:PGP23 PQL22:PQL23 QAH22:QAH23 QKD22:QKD23 QTZ22:QTZ23 RDV22:RDV23 RNR22:RNR23 RXN22:RXN23 SHJ22:SHJ23 SRF22:SRF23 TBB22:TBB23 TKX22:TKX23 TUT22:TUT23 UEP22:UEP23 UOL22:UOL23 UYH22:UYH23 VID22:VID23 VRZ22:VRZ23 WBV22:WBV23 WLR22:WLR23 WVN22:WVN23 JB65597:JB65598 SX65597:SX65598 ACT65597:ACT65598 AMP65597:AMP65598 AWL65597:AWL65598 BGH65597:BGH65598 BQD65597:BQD65598 BZZ65597:BZZ65598 CJV65597:CJV65598 CTR65597:CTR65598 DDN65597:DDN65598 DNJ65597:DNJ65598 DXF65597:DXF65598 EHB65597:EHB65598 EQX65597:EQX65598 FAT65597:FAT65598 FKP65597:FKP65598 FUL65597:FUL65598 GEH65597:GEH65598 GOD65597:GOD65598 GXZ65597:GXZ65598 HHV65597:HHV65598 HRR65597:HRR65598 IBN65597:IBN65598 ILJ65597:ILJ65598 IVF65597:IVF65598 JFB65597:JFB65598 JOX65597:JOX65598 JYT65597:JYT65598 KIP65597:KIP65598 KSL65597:KSL65598 LCH65597:LCH65598 LMD65597:LMD65598 LVZ65597:LVZ65598 MFV65597:MFV65598 MPR65597:MPR65598 MZN65597:MZN65598 NJJ65597:NJJ65598 NTF65597:NTF65598 ODB65597:ODB65598 OMX65597:OMX65598 OWT65597:OWT65598 PGP65597:PGP65598 PQL65597:PQL65598 QAH65597:QAH65598 QKD65597:QKD65598 QTZ65597:QTZ65598 RDV65597:RDV65598 RNR65597:RNR65598 RXN65597:RXN65598 SHJ65597:SHJ65598 SRF65597:SRF65598 TBB65597:TBB65598 TKX65597:TKX65598 TUT65597:TUT65598 UEP65597:UEP65598 UOL65597:UOL65598 UYH65597:UYH65598 VID65597:VID65598 VRZ65597:VRZ65598 WBV65597:WBV65598 WLR65597:WLR65598 WVN65597:WVN65598 JB131133:JB131134 SX131133:SX131134 ACT131133:ACT131134 AMP131133:AMP131134 AWL131133:AWL131134 BGH131133:BGH131134 BQD131133:BQD131134 BZZ131133:BZZ131134 CJV131133:CJV131134 CTR131133:CTR131134 DDN131133:DDN131134 DNJ131133:DNJ131134 DXF131133:DXF131134 EHB131133:EHB131134 EQX131133:EQX131134 FAT131133:FAT131134 FKP131133:FKP131134 FUL131133:FUL131134 GEH131133:GEH131134 GOD131133:GOD131134 GXZ131133:GXZ131134 HHV131133:HHV131134 HRR131133:HRR131134 IBN131133:IBN131134 ILJ131133:ILJ131134 IVF131133:IVF131134 JFB131133:JFB131134 JOX131133:JOX131134 JYT131133:JYT131134 KIP131133:KIP131134 KSL131133:KSL131134 LCH131133:LCH131134 LMD131133:LMD131134 LVZ131133:LVZ131134 MFV131133:MFV131134 MPR131133:MPR131134 MZN131133:MZN131134 NJJ131133:NJJ131134 NTF131133:NTF131134 ODB131133:ODB131134 OMX131133:OMX131134 OWT131133:OWT131134 PGP131133:PGP131134 PQL131133:PQL131134 QAH131133:QAH131134 QKD131133:QKD131134 QTZ131133:QTZ131134 RDV131133:RDV131134 RNR131133:RNR131134 RXN131133:RXN131134 SHJ131133:SHJ131134 SRF131133:SRF131134 TBB131133:TBB131134 TKX131133:TKX131134 TUT131133:TUT131134 UEP131133:UEP131134 UOL131133:UOL131134 UYH131133:UYH131134 VID131133:VID131134 VRZ131133:VRZ131134 WBV131133:WBV131134 WLR131133:WLR131134 WVN131133:WVN131134 JB196669:JB196670 SX196669:SX196670 ACT196669:ACT196670 AMP196669:AMP196670 AWL196669:AWL196670 BGH196669:BGH196670 BQD196669:BQD196670 BZZ196669:BZZ196670 CJV196669:CJV196670 CTR196669:CTR196670 DDN196669:DDN196670 DNJ196669:DNJ196670 DXF196669:DXF196670 EHB196669:EHB196670 EQX196669:EQX196670 FAT196669:FAT196670 FKP196669:FKP196670 FUL196669:FUL196670 GEH196669:GEH196670 GOD196669:GOD196670 GXZ196669:GXZ196670 HHV196669:HHV196670 HRR196669:HRR196670 IBN196669:IBN196670 ILJ196669:ILJ196670 IVF196669:IVF196670 JFB196669:JFB196670 JOX196669:JOX196670 JYT196669:JYT196670 KIP196669:KIP196670 KSL196669:KSL196670 LCH196669:LCH196670 LMD196669:LMD196670 LVZ196669:LVZ196670 MFV196669:MFV196670 MPR196669:MPR196670 MZN196669:MZN196670 NJJ196669:NJJ196670 NTF196669:NTF196670 ODB196669:ODB196670 OMX196669:OMX196670 OWT196669:OWT196670 PGP196669:PGP196670 PQL196669:PQL196670 QAH196669:QAH196670 QKD196669:QKD196670 QTZ196669:QTZ196670 RDV196669:RDV196670 RNR196669:RNR196670 RXN196669:RXN196670 SHJ196669:SHJ196670 SRF196669:SRF196670 TBB196669:TBB196670 TKX196669:TKX196670 TUT196669:TUT196670 UEP196669:UEP196670 UOL196669:UOL196670 UYH196669:UYH196670 VID196669:VID196670 VRZ196669:VRZ196670 WBV196669:WBV196670 WLR196669:WLR196670 WVN196669:WVN196670 JB262205:JB262206 SX262205:SX262206 ACT262205:ACT262206 AMP262205:AMP262206 AWL262205:AWL262206 BGH262205:BGH262206 BQD262205:BQD262206 BZZ262205:BZZ262206 CJV262205:CJV262206 CTR262205:CTR262206 DDN262205:DDN262206 DNJ262205:DNJ262206 DXF262205:DXF262206 EHB262205:EHB262206 EQX262205:EQX262206 FAT262205:FAT262206 FKP262205:FKP262206 FUL262205:FUL262206 GEH262205:GEH262206 GOD262205:GOD262206 GXZ262205:GXZ262206 HHV262205:HHV262206 HRR262205:HRR262206 IBN262205:IBN262206 ILJ262205:ILJ262206 IVF262205:IVF262206 JFB262205:JFB262206 JOX262205:JOX262206 JYT262205:JYT262206 KIP262205:KIP262206 KSL262205:KSL262206 LCH262205:LCH262206 LMD262205:LMD262206 LVZ262205:LVZ262206 MFV262205:MFV262206 MPR262205:MPR262206 MZN262205:MZN262206 NJJ262205:NJJ262206 NTF262205:NTF262206 ODB262205:ODB262206 OMX262205:OMX262206 OWT262205:OWT262206 PGP262205:PGP262206 PQL262205:PQL262206 QAH262205:QAH262206 QKD262205:QKD262206 QTZ262205:QTZ262206 RDV262205:RDV262206 RNR262205:RNR262206 RXN262205:RXN262206 SHJ262205:SHJ262206 SRF262205:SRF262206 TBB262205:TBB262206 TKX262205:TKX262206 TUT262205:TUT262206 UEP262205:UEP262206 UOL262205:UOL262206 UYH262205:UYH262206 VID262205:VID262206 VRZ262205:VRZ262206 WBV262205:WBV262206 WLR262205:WLR262206 WVN262205:WVN262206 JB327741:JB327742 SX327741:SX327742 ACT327741:ACT327742 AMP327741:AMP327742 AWL327741:AWL327742 BGH327741:BGH327742 BQD327741:BQD327742 BZZ327741:BZZ327742 CJV327741:CJV327742 CTR327741:CTR327742 DDN327741:DDN327742 DNJ327741:DNJ327742 DXF327741:DXF327742 EHB327741:EHB327742 EQX327741:EQX327742 FAT327741:FAT327742 FKP327741:FKP327742 FUL327741:FUL327742 GEH327741:GEH327742 GOD327741:GOD327742 GXZ327741:GXZ327742 HHV327741:HHV327742 HRR327741:HRR327742 IBN327741:IBN327742 ILJ327741:ILJ327742 IVF327741:IVF327742 JFB327741:JFB327742 JOX327741:JOX327742 JYT327741:JYT327742 KIP327741:KIP327742 KSL327741:KSL327742 LCH327741:LCH327742 LMD327741:LMD327742 LVZ327741:LVZ327742 MFV327741:MFV327742 MPR327741:MPR327742 MZN327741:MZN327742 NJJ327741:NJJ327742 NTF327741:NTF327742 ODB327741:ODB327742 OMX327741:OMX327742 OWT327741:OWT327742 PGP327741:PGP327742 PQL327741:PQL327742 QAH327741:QAH327742 QKD327741:QKD327742 QTZ327741:QTZ327742 RDV327741:RDV327742 RNR327741:RNR327742 RXN327741:RXN327742 SHJ327741:SHJ327742 SRF327741:SRF327742 TBB327741:TBB327742 TKX327741:TKX327742 TUT327741:TUT327742 UEP327741:UEP327742 UOL327741:UOL327742 UYH327741:UYH327742 VID327741:VID327742 VRZ327741:VRZ327742 WBV327741:WBV327742 WLR327741:WLR327742 WVN327741:WVN327742 JB393277:JB393278 SX393277:SX393278 ACT393277:ACT393278 AMP393277:AMP393278 AWL393277:AWL393278 BGH393277:BGH393278 BQD393277:BQD393278 BZZ393277:BZZ393278 CJV393277:CJV393278 CTR393277:CTR393278 DDN393277:DDN393278 DNJ393277:DNJ393278 DXF393277:DXF393278 EHB393277:EHB393278 EQX393277:EQX393278 FAT393277:FAT393278 FKP393277:FKP393278 FUL393277:FUL393278 GEH393277:GEH393278 GOD393277:GOD393278 GXZ393277:GXZ393278 HHV393277:HHV393278 HRR393277:HRR393278 IBN393277:IBN393278 ILJ393277:ILJ393278 IVF393277:IVF393278 JFB393277:JFB393278 JOX393277:JOX393278 JYT393277:JYT393278 KIP393277:KIP393278 KSL393277:KSL393278 LCH393277:LCH393278 LMD393277:LMD393278 LVZ393277:LVZ393278 MFV393277:MFV393278 MPR393277:MPR393278 MZN393277:MZN393278 NJJ393277:NJJ393278 NTF393277:NTF393278 ODB393277:ODB393278 OMX393277:OMX393278 OWT393277:OWT393278 PGP393277:PGP393278 PQL393277:PQL393278 QAH393277:QAH393278 QKD393277:QKD393278 QTZ393277:QTZ393278 RDV393277:RDV393278 RNR393277:RNR393278 RXN393277:RXN393278 SHJ393277:SHJ393278 SRF393277:SRF393278 TBB393277:TBB393278 TKX393277:TKX393278 TUT393277:TUT393278 UEP393277:UEP393278 UOL393277:UOL393278 UYH393277:UYH393278 VID393277:VID393278 VRZ393277:VRZ393278 WBV393277:WBV393278 WLR393277:WLR393278 WVN393277:WVN393278 JB458813:JB458814 SX458813:SX458814 ACT458813:ACT458814 AMP458813:AMP458814 AWL458813:AWL458814 BGH458813:BGH458814 BQD458813:BQD458814 BZZ458813:BZZ458814 CJV458813:CJV458814 CTR458813:CTR458814 DDN458813:DDN458814 DNJ458813:DNJ458814 DXF458813:DXF458814 EHB458813:EHB458814 EQX458813:EQX458814 FAT458813:FAT458814 FKP458813:FKP458814 FUL458813:FUL458814 GEH458813:GEH458814 GOD458813:GOD458814 GXZ458813:GXZ458814 HHV458813:HHV458814 HRR458813:HRR458814 IBN458813:IBN458814 ILJ458813:ILJ458814 IVF458813:IVF458814 JFB458813:JFB458814 JOX458813:JOX458814 JYT458813:JYT458814 KIP458813:KIP458814 KSL458813:KSL458814 LCH458813:LCH458814 LMD458813:LMD458814 LVZ458813:LVZ458814 MFV458813:MFV458814 MPR458813:MPR458814 MZN458813:MZN458814 NJJ458813:NJJ458814 NTF458813:NTF458814 ODB458813:ODB458814 OMX458813:OMX458814 OWT458813:OWT458814 PGP458813:PGP458814 PQL458813:PQL458814 QAH458813:QAH458814 QKD458813:QKD458814 QTZ458813:QTZ458814 RDV458813:RDV458814 RNR458813:RNR458814 RXN458813:RXN458814 SHJ458813:SHJ458814 SRF458813:SRF458814 TBB458813:TBB458814 TKX458813:TKX458814 TUT458813:TUT458814 UEP458813:UEP458814 UOL458813:UOL458814 UYH458813:UYH458814 VID458813:VID458814 VRZ458813:VRZ458814 WBV458813:WBV458814 WLR458813:WLR458814 WVN458813:WVN458814 JB524349:JB524350 SX524349:SX524350 ACT524349:ACT524350 AMP524349:AMP524350 AWL524349:AWL524350 BGH524349:BGH524350 BQD524349:BQD524350 BZZ524349:BZZ524350 CJV524349:CJV524350 CTR524349:CTR524350 DDN524349:DDN524350 DNJ524349:DNJ524350 DXF524349:DXF524350 EHB524349:EHB524350 EQX524349:EQX524350 FAT524349:FAT524350 FKP524349:FKP524350 FUL524349:FUL524350 GEH524349:GEH524350 GOD524349:GOD524350 GXZ524349:GXZ524350 HHV524349:HHV524350 HRR524349:HRR524350 IBN524349:IBN524350 ILJ524349:ILJ524350 IVF524349:IVF524350 JFB524349:JFB524350 JOX524349:JOX524350 JYT524349:JYT524350 KIP524349:KIP524350 KSL524349:KSL524350 LCH524349:LCH524350 LMD524349:LMD524350 LVZ524349:LVZ524350 MFV524349:MFV524350 MPR524349:MPR524350 MZN524349:MZN524350 NJJ524349:NJJ524350 NTF524349:NTF524350 ODB524349:ODB524350 OMX524349:OMX524350 OWT524349:OWT524350 PGP524349:PGP524350 PQL524349:PQL524350 QAH524349:QAH524350 QKD524349:QKD524350 QTZ524349:QTZ524350 RDV524349:RDV524350 RNR524349:RNR524350 RXN524349:RXN524350 SHJ524349:SHJ524350 SRF524349:SRF524350 TBB524349:TBB524350 TKX524349:TKX524350 TUT524349:TUT524350 UEP524349:UEP524350 UOL524349:UOL524350 UYH524349:UYH524350 VID524349:VID524350 VRZ524349:VRZ524350 WBV524349:WBV524350 WLR524349:WLR524350 WVN524349:WVN524350 JB589885:JB589886 SX589885:SX589886 ACT589885:ACT589886 AMP589885:AMP589886 AWL589885:AWL589886 BGH589885:BGH589886 BQD589885:BQD589886 BZZ589885:BZZ589886 CJV589885:CJV589886 CTR589885:CTR589886 DDN589885:DDN589886 DNJ589885:DNJ589886 DXF589885:DXF589886 EHB589885:EHB589886 EQX589885:EQX589886 FAT589885:FAT589886 FKP589885:FKP589886 FUL589885:FUL589886 GEH589885:GEH589886 GOD589885:GOD589886 GXZ589885:GXZ589886 HHV589885:HHV589886 HRR589885:HRR589886 IBN589885:IBN589886 ILJ589885:ILJ589886 IVF589885:IVF589886 JFB589885:JFB589886 JOX589885:JOX589886 JYT589885:JYT589886 KIP589885:KIP589886 KSL589885:KSL589886 LCH589885:LCH589886 LMD589885:LMD589886 LVZ589885:LVZ589886 MFV589885:MFV589886 MPR589885:MPR589886 MZN589885:MZN589886 NJJ589885:NJJ589886 NTF589885:NTF589886 ODB589885:ODB589886 OMX589885:OMX589886 OWT589885:OWT589886 PGP589885:PGP589886 PQL589885:PQL589886 QAH589885:QAH589886 QKD589885:QKD589886 QTZ589885:QTZ589886 RDV589885:RDV589886 RNR589885:RNR589886 RXN589885:RXN589886 SHJ589885:SHJ589886 SRF589885:SRF589886 TBB589885:TBB589886 TKX589885:TKX589886 TUT589885:TUT589886 UEP589885:UEP589886 UOL589885:UOL589886 UYH589885:UYH589886 VID589885:VID589886 VRZ589885:VRZ589886 WBV589885:WBV589886 WLR589885:WLR589886 WVN589885:WVN589886 JB655421:JB655422 SX655421:SX655422 ACT655421:ACT655422 AMP655421:AMP655422 AWL655421:AWL655422 BGH655421:BGH655422 BQD655421:BQD655422 BZZ655421:BZZ655422 CJV655421:CJV655422 CTR655421:CTR655422 DDN655421:DDN655422 DNJ655421:DNJ655422 DXF655421:DXF655422 EHB655421:EHB655422 EQX655421:EQX655422 FAT655421:FAT655422 FKP655421:FKP655422 FUL655421:FUL655422 GEH655421:GEH655422 GOD655421:GOD655422 GXZ655421:GXZ655422 HHV655421:HHV655422 HRR655421:HRR655422 IBN655421:IBN655422 ILJ655421:ILJ655422 IVF655421:IVF655422 JFB655421:JFB655422 JOX655421:JOX655422 JYT655421:JYT655422 KIP655421:KIP655422 KSL655421:KSL655422 LCH655421:LCH655422 LMD655421:LMD655422 LVZ655421:LVZ655422 MFV655421:MFV655422 MPR655421:MPR655422 MZN655421:MZN655422 NJJ655421:NJJ655422 NTF655421:NTF655422 ODB655421:ODB655422 OMX655421:OMX655422 OWT655421:OWT655422 PGP655421:PGP655422 PQL655421:PQL655422 QAH655421:QAH655422 QKD655421:QKD655422 QTZ655421:QTZ655422 RDV655421:RDV655422 RNR655421:RNR655422 RXN655421:RXN655422 SHJ655421:SHJ655422 SRF655421:SRF655422 TBB655421:TBB655422 TKX655421:TKX655422 TUT655421:TUT655422 UEP655421:UEP655422 UOL655421:UOL655422 UYH655421:UYH655422 VID655421:VID655422 VRZ655421:VRZ655422 WBV655421:WBV655422 WLR655421:WLR655422 WVN655421:WVN655422 JB720957:JB720958 SX720957:SX720958 ACT720957:ACT720958 AMP720957:AMP720958 AWL720957:AWL720958 BGH720957:BGH720958 BQD720957:BQD720958 BZZ720957:BZZ720958 CJV720957:CJV720958 CTR720957:CTR720958 DDN720957:DDN720958 DNJ720957:DNJ720958 DXF720957:DXF720958 EHB720957:EHB720958 EQX720957:EQX720958 FAT720957:FAT720958 FKP720957:FKP720958 FUL720957:FUL720958 GEH720957:GEH720958 GOD720957:GOD720958 GXZ720957:GXZ720958 HHV720957:HHV720958 HRR720957:HRR720958 IBN720957:IBN720958 ILJ720957:ILJ720958 IVF720957:IVF720958 JFB720957:JFB720958 JOX720957:JOX720958 JYT720957:JYT720958 KIP720957:KIP720958 KSL720957:KSL720958 LCH720957:LCH720958 LMD720957:LMD720958 LVZ720957:LVZ720958 MFV720957:MFV720958 MPR720957:MPR720958 MZN720957:MZN720958 NJJ720957:NJJ720958 NTF720957:NTF720958 ODB720957:ODB720958 OMX720957:OMX720958 OWT720957:OWT720958 PGP720957:PGP720958 PQL720957:PQL720958 QAH720957:QAH720958 QKD720957:QKD720958 QTZ720957:QTZ720958 RDV720957:RDV720958 RNR720957:RNR720958 RXN720957:RXN720958 SHJ720957:SHJ720958 SRF720957:SRF720958 TBB720957:TBB720958 TKX720957:TKX720958 TUT720957:TUT720958 UEP720957:UEP720958 UOL720957:UOL720958 UYH720957:UYH720958 VID720957:VID720958 VRZ720957:VRZ720958 WBV720957:WBV720958 WLR720957:WLR720958 WVN720957:WVN720958 JB786493:JB786494 SX786493:SX786494 ACT786493:ACT786494 AMP786493:AMP786494 AWL786493:AWL786494 BGH786493:BGH786494 BQD786493:BQD786494 BZZ786493:BZZ786494 CJV786493:CJV786494 CTR786493:CTR786494 DDN786493:DDN786494 DNJ786493:DNJ786494 DXF786493:DXF786494 EHB786493:EHB786494 EQX786493:EQX786494 FAT786493:FAT786494 FKP786493:FKP786494 FUL786493:FUL786494 GEH786493:GEH786494 GOD786493:GOD786494 GXZ786493:GXZ786494 HHV786493:HHV786494 HRR786493:HRR786494 IBN786493:IBN786494 ILJ786493:ILJ786494 IVF786493:IVF786494 JFB786493:JFB786494 JOX786493:JOX786494 JYT786493:JYT786494 KIP786493:KIP786494 KSL786493:KSL786494 LCH786493:LCH786494 LMD786493:LMD786494 LVZ786493:LVZ786494 MFV786493:MFV786494 MPR786493:MPR786494 MZN786493:MZN786494 NJJ786493:NJJ786494 NTF786493:NTF786494 ODB786493:ODB786494 OMX786493:OMX786494 OWT786493:OWT786494 PGP786493:PGP786494 PQL786493:PQL786494 QAH786493:QAH786494 QKD786493:QKD786494 QTZ786493:QTZ786494 RDV786493:RDV786494 RNR786493:RNR786494 RXN786493:RXN786494 SHJ786493:SHJ786494 SRF786493:SRF786494 TBB786493:TBB786494 TKX786493:TKX786494 TUT786493:TUT786494 UEP786493:UEP786494 UOL786493:UOL786494 UYH786493:UYH786494 VID786493:VID786494 VRZ786493:VRZ786494 WBV786493:WBV786494 WLR786493:WLR786494 WVN786493:WVN786494 JB852029:JB852030 SX852029:SX852030 ACT852029:ACT852030 AMP852029:AMP852030 AWL852029:AWL852030 BGH852029:BGH852030 BQD852029:BQD852030 BZZ852029:BZZ852030 CJV852029:CJV852030 CTR852029:CTR852030 DDN852029:DDN852030 DNJ852029:DNJ852030 DXF852029:DXF852030 EHB852029:EHB852030 EQX852029:EQX852030 FAT852029:FAT852030 FKP852029:FKP852030 FUL852029:FUL852030 GEH852029:GEH852030 GOD852029:GOD852030 GXZ852029:GXZ852030 HHV852029:HHV852030 HRR852029:HRR852030 IBN852029:IBN852030 ILJ852029:ILJ852030 IVF852029:IVF852030 JFB852029:JFB852030 JOX852029:JOX852030 JYT852029:JYT852030 KIP852029:KIP852030 KSL852029:KSL852030 LCH852029:LCH852030 LMD852029:LMD852030 LVZ852029:LVZ852030 MFV852029:MFV852030 MPR852029:MPR852030 MZN852029:MZN852030 NJJ852029:NJJ852030 NTF852029:NTF852030 ODB852029:ODB852030 OMX852029:OMX852030 OWT852029:OWT852030 PGP852029:PGP852030 PQL852029:PQL852030 QAH852029:QAH852030 QKD852029:QKD852030 QTZ852029:QTZ852030 RDV852029:RDV852030 RNR852029:RNR852030 RXN852029:RXN852030 SHJ852029:SHJ852030 SRF852029:SRF852030 TBB852029:TBB852030 TKX852029:TKX852030 TUT852029:TUT852030 UEP852029:UEP852030 UOL852029:UOL852030 UYH852029:UYH852030 VID852029:VID852030 VRZ852029:VRZ852030 WBV852029:WBV852030 WLR852029:WLR852030 WVN852029:WVN852030 JB917565:JB917566 SX917565:SX917566 ACT917565:ACT917566 AMP917565:AMP917566 AWL917565:AWL917566 BGH917565:BGH917566 BQD917565:BQD917566 BZZ917565:BZZ917566 CJV917565:CJV917566 CTR917565:CTR917566 DDN917565:DDN917566 DNJ917565:DNJ917566 DXF917565:DXF917566 EHB917565:EHB917566 EQX917565:EQX917566 FAT917565:FAT917566 FKP917565:FKP917566 FUL917565:FUL917566 GEH917565:GEH917566 GOD917565:GOD917566 GXZ917565:GXZ917566 HHV917565:HHV917566 HRR917565:HRR917566 IBN917565:IBN917566 ILJ917565:ILJ917566 IVF917565:IVF917566 JFB917565:JFB917566 JOX917565:JOX917566 JYT917565:JYT917566 KIP917565:KIP917566 KSL917565:KSL917566 LCH917565:LCH917566 LMD917565:LMD917566 LVZ917565:LVZ917566 MFV917565:MFV917566 MPR917565:MPR917566 MZN917565:MZN917566 NJJ917565:NJJ917566 NTF917565:NTF917566 ODB917565:ODB917566 OMX917565:OMX917566 OWT917565:OWT917566 PGP917565:PGP917566 PQL917565:PQL917566 QAH917565:QAH917566 QKD917565:QKD917566 QTZ917565:QTZ917566 RDV917565:RDV917566 RNR917565:RNR917566 RXN917565:RXN917566 SHJ917565:SHJ917566 SRF917565:SRF917566 TBB917565:TBB917566 TKX917565:TKX917566 TUT917565:TUT917566 UEP917565:UEP917566 UOL917565:UOL917566 UYH917565:UYH917566 VID917565:VID917566 VRZ917565:VRZ917566 WBV917565:WBV917566 WLR917565:WLR917566 WVN917565:WVN917566 JB983101:JB983102 SX983101:SX983102 ACT983101:ACT983102 AMP983101:AMP983102 AWL983101:AWL983102 BGH983101:BGH983102 BQD983101:BQD983102 BZZ983101:BZZ983102 CJV983101:CJV983102 CTR983101:CTR983102 DDN983101:DDN983102 DNJ983101:DNJ983102 DXF983101:DXF983102 EHB983101:EHB983102 EQX983101:EQX983102 FAT983101:FAT983102 FKP983101:FKP983102 FUL983101:FUL983102 GEH983101:GEH983102 GOD983101:GOD983102 GXZ983101:GXZ983102 HHV983101:HHV983102 HRR983101:HRR983102 IBN983101:IBN983102 ILJ983101:ILJ983102 IVF983101:IVF983102 JFB983101:JFB983102 JOX983101:JOX983102 JYT983101:JYT983102 KIP983101:KIP983102 KSL983101:KSL983102 LCH983101:LCH983102 LMD983101:LMD983102 LVZ983101:LVZ983102 MFV983101:MFV983102 MPR983101:MPR983102 MZN983101:MZN983102 NJJ983101:NJJ983102 NTF983101:NTF983102 ODB983101:ODB983102 OMX983101:OMX983102 OWT983101:OWT983102 PGP983101:PGP983102 PQL983101:PQL983102 QAH983101:QAH983102 QKD983101:QKD983102 QTZ983101:QTZ983102 RDV983101:RDV983102 RNR983101:RNR983102 RXN983101:RXN983102 SHJ983101:SHJ983102 SRF983101:SRF983102 TBB983101:TBB983102 TKX983101:TKX983102 TUT983101:TUT983102 UEP983101:UEP983102 UOL983101:UOL983102 UYH983101:UYH983102 VID983101:VID983102 VRZ983101:VRZ983102 WBV983101:WBV983102 WLR983101:WLR983102" xr:uid="{00000000-0002-0000-0000-000007000000}">
      <formula1>0</formula1>
      <formula2>JE22</formula2>
    </dataValidation>
    <dataValidation type="whole" operator="lessThanOrEqual" allowBlank="1" showInputMessage="1" showErrorMessage="1" errorTitle="Value to high" error="Maximum value 500,000" sqref="JB111 SX111 WVN111 WLR111 WBV111 VRZ111 VID111 UYH111 UOL111 UEP111 TUT111 TKX111 TBB111 SRF111 SHJ111 RXN111 RNR111 RDV111 QTZ111 QKD111 QAH111 PQL111 PGP111 OWT111 OMX111 ODB111 NTF111 NJJ111 MZN111 MPR111 MFV111 LVZ111 LMD111 LCH111 KSL111 KIP111 JYT111 JOX111 JFB111 IVF111 ILJ111 IBN111 HRR111 HHV111 GXZ111 GOD111 GEH111 FUL111 FKP111 FAT111 EQX111 EHB111 DXF111 DNJ111 DDN111 CTR111 CJV111 BZZ111 BQD111 BGH111 AWL111 AMP111 ACT111" xr:uid="{00000000-0002-0000-0000-000008000000}">
      <formula1>JB81</formula1>
    </dataValidation>
    <dataValidation type="whole" operator="lessThanOrEqual" allowBlank="1" showInputMessage="1" showErrorMessage="1" errorTitle="Contents to High" error="Maximum value 50,000" promptTitle="Enter value op to 50000" sqref="JB106 WVN106 WLR106 WBV106 VRZ106 VID106 UYH106 UOL106 UEP106 TUT106 TKX106 TBB106 SRF106 SHJ106 RXN106 RNR106 RDV106 QTZ106 QKD106 QAH106 PQL106 PGP106 OWT106 OMX106 ODB106 NTF106 NJJ106 MZN106 MPR106 MFV106 LVZ106 LMD106 LCH106 KSL106 KIP106 JYT106 JOX106 JFB106 IVF106 ILJ106 IBN106 HRR106 HHV106 GXZ106 GOD106 GEH106 FUL106 FKP106 FAT106 EQX106 EHB106 DXF106 DNJ106 DDN106 CTR106 CJV106 BZZ106 BQD106 BGH106 AWL106 AMP106 ACT106 SX106" xr:uid="{00000000-0002-0000-0000-000009000000}">
      <formula1>JC80</formula1>
    </dataValidation>
    <dataValidation type="whole" operator="lessThanOrEqual" allowBlank="1" showInputMessage="1" showErrorMessage="1" errorTitle="Buildinds value to high" error="Maximum 4,000,000" sqref="JB105 SX105 WVN105 WLR105 WBV105 VRZ105 VID105 UYH105 UOL105 UEP105 TUT105 TKX105 TBB105 SRF105 SHJ105 RXN105 RNR105 RDV105 QTZ105 QKD105 QAH105 PQL105 PGP105 OWT105 OMX105 ODB105 NTF105 NJJ105 MZN105 MPR105 MFV105 LVZ105 LMD105 LCH105 KSL105 KIP105 JYT105 JOX105 JFB105 IVF105 ILJ105 IBN105 HRR105 HHV105 GXZ105 GOD105 GEH105 FUL105 FKP105 FAT105 EQX105 EHB105 DXF105 DNJ105 DDN105 CTR105 CJV105 BZZ105 BQD105 BGH105 AWL105 AMP105 ACT105" xr:uid="{00000000-0002-0000-0000-00000A000000}">
      <formula1>JB80</formula1>
    </dataValidation>
    <dataValidation type="whole" allowBlank="1" showInputMessage="1" showErrorMessage="1" sqref="E65597:E65598 E131133:E131134 E196669:E196670 E262205:E262206 E327741:E327742 E393277:E393278 E458813:E458814 E524349:E524350 E589885:E589886 E655421:E655422 E720957:E720958 E786493:E786494 E852029:E852030 E917565:E917566 E983101:E983102" xr:uid="{00000000-0002-0000-0000-00000B000000}">
      <formula1>0</formula1>
      <formula2>I65601</formula2>
    </dataValidation>
    <dataValidation type="list" showInputMessage="1" showErrorMessage="1" error="Please make a valid selection from the drop down menu" sqref="E24" xr:uid="{00000000-0002-0000-0000-00000C000000}">
      <formula1>$N$20:$N$22</formula1>
    </dataValidation>
    <dataValidation type="list" showInputMessage="1" showErrorMessage="1" error="Please make a valid selection from the drop down menu" promptTitle="Please Select" sqref="E23 F27:F54" xr:uid="{00000000-0002-0000-0000-00000D000000}">
      <formula1>$N$27:$N$29</formula1>
    </dataValidation>
    <dataValidation type="whole" operator="lessThanOrEqual" allowBlank="1" showInputMessage="1" showErrorMessage="1" errorTitle="Contents to High" error="Maximum value 50,000" promptTitle="Enter value op to 50000" sqref="C131178 C65642 C983146 C917610 C852074 C786538 C721002 C655466 C589930 C524394 C458858 C393322 C327786 C262250 C196714" xr:uid="{00000000-0002-0000-0000-00000E000000}">
      <formula1>D65635</formula1>
    </dataValidation>
    <dataValidation type="list" showInputMessage="1" showErrorMessage="1" error="Please make a valid selection from the drop down menu" sqref="E20" xr:uid="{00000000-0002-0000-0000-00000F000000}">
      <formula1>$J$19:$J$29</formula1>
    </dataValidation>
    <dataValidation type="list" showInputMessage="1" showErrorMessage="1" error="Please make a valid selection from the drop down menu" sqref="E21" xr:uid="{00000000-0002-0000-0000-000010000000}">
      <formula1>$L$19:$L$28</formula1>
    </dataValidation>
    <dataValidation type="list" showInputMessage="1" showErrorMessage="1" error="Please make a valid selection from the drop down menu" sqref="E22" xr:uid="{A1F5A069-16E1-4F2F-8DF6-C9DFBB808CA1}">
      <formula1>$N$19:$N$22</formula1>
    </dataValidation>
  </dataValidations>
  <printOptions horizontalCentered="1" verticalCentered="1"/>
  <pageMargins left="0.23622047244094491" right="0.23622047244094491" top="0.74803149606299213" bottom="0.74803149606299213" header="0.31496062992125984" footer="0.31496062992125984"/>
  <pageSetup paperSize="9" scale="60"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3823D-85B9-4545-811B-ACBDC491746B}">
  <dimension ref="A1:I72"/>
  <sheetViews>
    <sheetView workbookViewId="0">
      <selection activeCell="C27" sqref="C27"/>
    </sheetView>
  </sheetViews>
  <sheetFormatPr defaultRowHeight="12.75" x14ac:dyDescent="0.2"/>
  <cols>
    <col min="1" max="1" width="21" customWidth="1"/>
    <col min="2" max="2" width="14.28515625" bestFit="1" customWidth="1"/>
    <col min="3" max="4" width="13.7109375" bestFit="1" customWidth="1"/>
    <col min="6" max="6" width="21.140625" customWidth="1"/>
    <col min="7" max="7" width="14.28515625" bestFit="1" customWidth="1"/>
    <col min="8" max="9" width="13.7109375" bestFit="1" customWidth="1"/>
  </cols>
  <sheetData>
    <row r="1" spans="1:9" x14ac:dyDescent="0.2">
      <c r="A1" s="89" t="s">
        <v>154</v>
      </c>
      <c r="B1" s="89"/>
      <c r="C1" s="89"/>
      <c r="D1" s="89"/>
      <c r="F1" s="90" t="s">
        <v>155</v>
      </c>
      <c r="G1" s="91"/>
      <c r="H1" s="91"/>
      <c r="I1" s="91"/>
    </row>
    <row r="2" spans="1:9" x14ac:dyDescent="0.2">
      <c r="A2" t="s">
        <v>0</v>
      </c>
      <c r="F2" t="s">
        <v>0</v>
      </c>
    </row>
    <row r="3" spans="1:9" x14ac:dyDescent="0.2">
      <c r="A3" t="s">
        <v>1</v>
      </c>
      <c r="B3" t="s">
        <v>2</v>
      </c>
      <c r="C3" t="s">
        <v>3</v>
      </c>
      <c r="D3" t="s">
        <v>4</v>
      </c>
      <c r="F3" t="s">
        <v>1</v>
      </c>
      <c r="G3" t="s">
        <v>2</v>
      </c>
      <c r="H3" t="s">
        <v>3</v>
      </c>
      <c r="I3" t="s">
        <v>4</v>
      </c>
    </row>
    <row r="4" spans="1:9" x14ac:dyDescent="0.2">
      <c r="A4" t="s">
        <v>5</v>
      </c>
      <c r="B4">
        <v>164.42</v>
      </c>
      <c r="C4">
        <v>188.19</v>
      </c>
      <c r="D4">
        <v>246.63</v>
      </c>
      <c r="F4" t="s">
        <v>5</v>
      </c>
      <c r="G4" s="88">
        <f>ROUND((B4/1.04),2)</f>
        <v>158.1</v>
      </c>
      <c r="H4" s="88">
        <f t="shared" ref="H4:I11" si="0">ROUND((C4/1.04),2)</f>
        <v>180.95</v>
      </c>
      <c r="I4" s="88">
        <f t="shared" si="0"/>
        <v>237.14</v>
      </c>
    </row>
    <row r="5" spans="1:9" x14ac:dyDescent="0.2">
      <c r="A5" t="s">
        <v>6</v>
      </c>
      <c r="B5">
        <v>171.35</v>
      </c>
      <c r="C5">
        <v>246.63</v>
      </c>
      <c r="D5">
        <v>321.89999999999998</v>
      </c>
      <c r="F5" t="s">
        <v>6</v>
      </c>
      <c r="G5" s="88">
        <f t="shared" ref="G5:G11" si="1">ROUND((B5/1.04),2)</f>
        <v>164.76</v>
      </c>
      <c r="H5" s="88">
        <f t="shared" si="0"/>
        <v>237.14</v>
      </c>
      <c r="I5" s="88">
        <f t="shared" si="0"/>
        <v>309.52</v>
      </c>
    </row>
    <row r="6" spans="1:9" x14ac:dyDescent="0.2">
      <c r="A6" t="s">
        <v>7</v>
      </c>
      <c r="B6">
        <v>232.76</v>
      </c>
      <c r="C6">
        <v>300.11</v>
      </c>
      <c r="D6">
        <v>433.83</v>
      </c>
      <c r="F6" t="s">
        <v>7</v>
      </c>
      <c r="G6" s="88">
        <f t="shared" si="1"/>
        <v>223.81</v>
      </c>
      <c r="H6" s="88">
        <f t="shared" si="0"/>
        <v>288.57</v>
      </c>
      <c r="I6" s="88">
        <f t="shared" si="0"/>
        <v>417.14</v>
      </c>
    </row>
    <row r="7" spans="1:9" x14ac:dyDescent="0.2">
      <c r="A7" t="s">
        <v>93</v>
      </c>
      <c r="B7">
        <v>314.97000000000003</v>
      </c>
      <c r="C7">
        <v>446.7</v>
      </c>
      <c r="D7">
        <v>546.74</v>
      </c>
      <c r="F7" t="s">
        <v>93</v>
      </c>
      <c r="G7" s="88">
        <f t="shared" si="1"/>
        <v>302.86</v>
      </c>
      <c r="H7" s="88">
        <f t="shared" si="0"/>
        <v>429.52</v>
      </c>
      <c r="I7" s="88">
        <f t="shared" si="0"/>
        <v>525.71</v>
      </c>
    </row>
    <row r="8" spans="1:9" x14ac:dyDescent="0.2">
      <c r="A8" t="s">
        <v>8</v>
      </c>
      <c r="B8">
        <v>397.18</v>
      </c>
      <c r="C8">
        <v>593.29999999999995</v>
      </c>
      <c r="D8">
        <v>658.67</v>
      </c>
      <c r="F8" t="s">
        <v>8</v>
      </c>
      <c r="G8" s="88">
        <f t="shared" si="1"/>
        <v>381.9</v>
      </c>
      <c r="H8" s="88">
        <f t="shared" si="0"/>
        <v>570.48</v>
      </c>
      <c r="I8" s="88">
        <f t="shared" si="0"/>
        <v>633.34</v>
      </c>
    </row>
    <row r="9" spans="1:9" x14ac:dyDescent="0.2">
      <c r="A9" t="s">
        <v>45</v>
      </c>
      <c r="B9">
        <v>527.91999999999996</v>
      </c>
      <c r="C9">
        <v>790.4</v>
      </c>
      <c r="D9">
        <v>877.56</v>
      </c>
      <c r="F9" t="s">
        <v>45</v>
      </c>
      <c r="G9" s="88">
        <f t="shared" si="1"/>
        <v>507.62</v>
      </c>
      <c r="H9" s="88">
        <f t="shared" si="0"/>
        <v>760</v>
      </c>
      <c r="I9" s="88">
        <f t="shared" si="0"/>
        <v>843.81</v>
      </c>
    </row>
    <row r="10" spans="1:9" x14ac:dyDescent="0.2">
      <c r="A10" t="s">
        <v>46</v>
      </c>
      <c r="B10">
        <v>659.66</v>
      </c>
      <c r="C10">
        <v>986.51</v>
      </c>
      <c r="D10">
        <v>1098.44</v>
      </c>
      <c r="F10" t="s">
        <v>46</v>
      </c>
      <c r="G10" s="88">
        <f t="shared" si="1"/>
        <v>634.29</v>
      </c>
      <c r="H10" s="88">
        <f t="shared" si="0"/>
        <v>948.57</v>
      </c>
      <c r="I10" s="88">
        <f t="shared" si="0"/>
        <v>1056.19</v>
      </c>
    </row>
    <row r="11" spans="1:9" x14ac:dyDescent="0.2">
      <c r="A11" t="s">
        <v>59</v>
      </c>
      <c r="B11">
        <v>758.7</v>
      </c>
      <c r="C11">
        <v>1133.0999999999999</v>
      </c>
      <c r="D11">
        <v>1261.8699999999999</v>
      </c>
      <c r="F11" t="s">
        <v>59</v>
      </c>
      <c r="G11" s="88">
        <f t="shared" si="1"/>
        <v>729.52</v>
      </c>
      <c r="H11" s="88">
        <f t="shared" si="0"/>
        <v>1089.52</v>
      </c>
      <c r="I11" s="88">
        <f t="shared" si="0"/>
        <v>1213.3399999999999</v>
      </c>
    </row>
    <row r="12" spans="1:9" x14ac:dyDescent="0.2">
      <c r="A12" t="s">
        <v>60</v>
      </c>
      <c r="B12" t="s">
        <v>10</v>
      </c>
      <c r="C12" t="s">
        <v>10</v>
      </c>
      <c r="F12" t="s">
        <v>60</v>
      </c>
      <c r="G12" t="s">
        <v>10</v>
      </c>
      <c r="H12" t="s">
        <v>10</v>
      </c>
    </row>
    <row r="14" spans="1:9" x14ac:dyDescent="0.2">
      <c r="A14" t="s">
        <v>11</v>
      </c>
      <c r="F14" t="s">
        <v>11</v>
      </c>
    </row>
    <row r="15" spans="1:9" x14ac:dyDescent="0.2">
      <c r="A15" t="s">
        <v>1</v>
      </c>
      <c r="B15" t="s">
        <v>2</v>
      </c>
      <c r="C15" t="s">
        <v>3</v>
      </c>
      <c r="D15" t="s">
        <v>4</v>
      </c>
      <c r="F15" t="s">
        <v>1</v>
      </c>
      <c r="G15" t="s">
        <v>2</v>
      </c>
      <c r="H15" t="s">
        <v>3</v>
      </c>
      <c r="I15" t="s">
        <v>4</v>
      </c>
    </row>
    <row r="16" spans="1:9" x14ac:dyDescent="0.2">
      <c r="A16" t="s">
        <v>5</v>
      </c>
      <c r="B16">
        <v>171.35</v>
      </c>
      <c r="C16">
        <v>238.7</v>
      </c>
      <c r="D16">
        <v>321.89999999999998</v>
      </c>
      <c r="F16" t="s">
        <v>5</v>
      </c>
      <c r="G16" s="88">
        <f>ROUND((B16/1.04),2)</f>
        <v>164.76</v>
      </c>
      <c r="H16" s="88">
        <f t="shared" ref="H16" si="2">ROUND((C16/1.04),2)</f>
        <v>229.52</v>
      </c>
      <c r="I16" s="88">
        <f t="shared" ref="I16" si="3">ROUND((D16/1.04),2)</f>
        <v>309.52</v>
      </c>
    </row>
    <row r="17" spans="1:9" x14ac:dyDescent="0.2">
      <c r="A17" t="s">
        <v>6</v>
      </c>
      <c r="B17">
        <v>246.63</v>
      </c>
      <c r="C17">
        <v>321.89999999999998</v>
      </c>
      <c r="D17">
        <v>537.83000000000004</v>
      </c>
      <c r="F17" t="s">
        <v>6</v>
      </c>
      <c r="G17" s="88">
        <f t="shared" ref="G17:G23" si="4">ROUND((B17/1.04),2)</f>
        <v>237.14</v>
      </c>
      <c r="H17" s="88">
        <f t="shared" ref="H17:H23" si="5">ROUND((C17/1.04),2)</f>
        <v>309.52</v>
      </c>
      <c r="I17" s="88">
        <f t="shared" ref="I17:I23" si="6">ROUND((D17/1.04),2)</f>
        <v>517.14</v>
      </c>
    </row>
    <row r="18" spans="1:9" x14ac:dyDescent="0.2">
      <c r="A18" t="s">
        <v>7</v>
      </c>
      <c r="B18">
        <v>321.89999999999998</v>
      </c>
      <c r="C18">
        <v>352.61</v>
      </c>
      <c r="D18">
        <v>544.76</v>
      </c>
      <c r="F18" t="s">
        <v>7</v>
      </c>
      <c r="G18" s="88">
        <f t="shared" si="4"/>
        <v>309.52</v>
      </c>
      <c r="H18" s="88">
        <f t="shared" si="5"/>
        <v>339.05</v>
      </c>
      <c r="I18" s="88">
        <f t="shared" si="6"/>
        <v>523.80999999999995</v>
      </c>
    </row>
    <row r="19" spans="1:9" x14ac:dyDescent="0.2">
      <c r="A19" t="s">
        <v>93</v>
      </c>
      <c r="B19">
        <v>405.1</v>
      </c>
      <c r="C19">
        <v>524.95000000000005</v>
      </c>
      <c r="D19">
        <v>672.53</v>
      </c>
      <c r="F19" t="s">
        <v>93</v>
      </c>
      <c r="G19" s="88">
        <f t="shared" si="4"/>
        <v>389.52</v>
      </c>
      <c r="H19" s="88">
        <f t="shared" si="5"/>
        <v>504.76</v>
      </c>
      <c r="I19" s="88">
        <f t="shared" si="6"/>
        <v>646.66</v>
      </c>
    </row>
    <row r="20" spans="1:9" x14ac:dyDescent="0.2">
      <c r="A20" t="s">
        <v>8</v>
      </c>
      <c r="B20">
        <v>487.31</v>
      </c>
      <c r="C20">
        <v>695.31</v>
      </c>
      <c r="D20">
        <v>800.3</v>
      </c>
      <c r="F20" t="s">
        <v>8</v>
      </c>
      <c r="G20" s="88">
        <f t="shared" si="4"/>
        <v>468.57</v>
      </c>
      <c r="H20" s="88">
        <f t="shared" si="5"/>
        <v>668.57</v>
      </c>
      <c r="I20" s="88">
        <f t="shared" si="6"/>
        <v>769.52</v>
      </c>
    </row>
    <row r="21" spans="1:9" x14ac:dyDescent="0.2">
      <c r="A21" t="s">
        <v>45</v>
      </c>
      <c r="B21">
        <v>648.76</v>
      </c>
      <c r="C21">
        <v>925.1</v>
      </c>
      <c r="D21">
        <v>1066.74</v>
      </c>
      <c r="F21" t="s">
        <v>45</v>
      </c>
      <c r="G21" s="88">
        <f t="shared" si="4"/>
        <v>623.80999999999995</v>
      </c>
      <c r="H21" s="88">
        <f t="shared" si="5"/>
        <v>889.52</v>
      </c>
      <c r="I21" s="88">
        <f t="shared" si="6"/>
        <v>1025.71</v>
      </c>
    </row>
    <row r="22" spans="1:9" x14ac:dyDescent="0.2">
      <c r="A22" t="s">
        <v>46</v>
      </c>
      <c r="B22">
        <v>809.22</v>
      </c>
      <c r="C22">
        <v>1157.8699999999999</v>
      </c>
      <c r="D22">
        <v>1335.16</v>
      </c>
      <c r="F22" t="s">
        <v>46</v>
      </c>
      <c r="G22" s="88">
        <f t="shared" si="4"/>
        <v>778.1</v>
      </c>
      <c r="H22" s="88">
        <f t="shared" si="5"/>
        <v>1113.3399999999999</v>
      </c>
      <c r="I22" s="88">
        <f t="shared" si="6"/>
        <v>1283.81</v>
      </c>
    </row>
    <row r="23" spans="1:9" x14ac:dyDescent="0.2">
      <c r="A23" t="s">
        <v>59</v>
      </c>
      <c r="B23">
        <v>931.05</v>
      </c>
      <c r="C23">
        <v>1329.22</v>
      </c>
      <c r="D23">
        <v>1534.25</v>
      </c>
      <c r="F23" t="s">
        <v>59</v>
      </c>
      <c r="G23" s="88">
        <f t="shared" si="4"/>
        <v>895.24</v>
      </c>
      <c r="H23" s="88">
        <f t="shared" si="5"/>
        <v>1278.0999999999999</v>
      </c>
      <c r="I23" s="88">
        <f t="shared" si="6"/>
        <v>1475.24</v>
      </c>
    </row>
    <row r="24" spans="1:9" x14ac:dyDescent="0.2">
      <c r="A24" t="s">
        <v>60</v>
      </c>
      <c r="B24" t="s">
        <v>10</v>
      </c>
      <c r="C24" t="s">
        <v>10</v>
      </c>
      <c r="D24" t="s">
        <v>10</v>
      </c>
      <c r="F24" t="s">
        <v>60</v>
      </c>
      <c r="G24" t="s">
        <v>10</v>
      </c>
      <c r="H24" t="s">
        <v>10</v>
      </c>
      <c r="I24" t="s">
        <v>10</v>
      </c>
    </row>
    <row r="26" spans="1:9" x14ac:dyDescent="0.2">
      <c r="A26" t="s">
        <v>12</v>
      </c>
      <c r="F26" t="s">
        <v>12</v>
      </c>
    </row>
    <row r="27" spans="1:9" x14ac:dyDescent="0.2">
      <c r="A27" t="s">
        <v>1</v>
      </c>
      <c r="B27" t="s">
        <v>2</v>
      </c>
      <c r="C27" t="s">
        <v>3</v>
      </c>
      <c r="D27" t="s">
        <v>4</v>
      </c>
      <c r="F27" t="s">
        <v>1</v>
      </c>
      <c r="G27" t="s">
        <v>2</v>
      </c>
      <c r="H27" t="s">
        <v>3</v>
      </c>
      <c r="I27" t="s">
        <v>4</v>
      </c>
    </row>
    <row r="28" spans="1:9" x14ac:dyDescent="0.2">
      <c r="A28" t="s">
        <v>5</v>
      </c>
      <c r="B28">
        <v>246.63</v>
      </c>
      <c r="C28">
        <v>321.89999999999998</v>
      </c>
      <c r="D28">
        <v>441.75</v>
      </c>
      <c r="F28" t="s">
        <v>5</v>
      </c>
      <c r="G28" s="88">
        <f>ROUND((B28/1.04),2)</f>
        <v>237.14</v>
      </c>
      <c r="H28" s="88">
        <f t="shared" ref="H28" si="7">ROUND((C28/1.04),2)</f>
        <v>309.52</v>
      </c>
      <c r="I28" s="88">
        <f t="shared" ref="I28" si="8">ROUND((D28/1.04),2)</f>
        <v>424.76</v>
      </c>
    </row>
    <row r="29" spans="1:9" x14ac:dyDescent="0.2">
      <c r="A29" t="s">
        <v>6</v>
      </c>
      <c r="B29">
        <v>321.89999999999998</v>
      </c>
      <c r="C29">
        <v>441.75</v>
      </c>
      <c r="D29">
        <v>613.1</v>
      </c>
      <c r="F29" t="s">
        <v>6</v>
      </c>
      <c r="G29" s="88">
        <f t="shared" ref="G29:G34" si="9">ROUND((B29/1.04),2)</f>
        <v>309.52</v>
      </c>
      <c r="H29" s="88">
        <f t="shared" ref="H29:H34" si="10">ROUND((C29/1.04),2)</f>
        <v>424.76</v>
      </c>
      <c r="I29" s="88">
        <f t="shared" ref="I29:I34" si="11">ROUND((D29/1.04),2)</f>
        <v>589.52</v>
      </c>
    </row>
    <row r="30" spans="1:9" x14ac:dyDescent="0.2">
      <c r="A30" t="s">
        <v>7</v>
      </c>
      <c r="B30">
        <v>432.84</v>
      </c>
      <c r="C30">
        <v>566.54999999999995</v>
      </c>
      <c r="D30">
        <v>792.38</v>
      </c>
      <c r="F30" t="s">
        <v>7</v>
      </c>
      <c r="G30" s="88">
        <f t="shared" si="9"/>
        <v>416.19</v>
      </c>
      <c r="H30" s="88">
        <f t="shared" si="10"/>
        <v>544.76</v>
      </c>
      <c r="I30" s="88">
        <f t="shared" si="11"/>
        <v>761.9</v>
      </c>
    </row>
    <row r="31" spans="1:9" x14ac:dyDescent="0.2">
      <c r="A31" t="s">
        <v>93</v>
      </c>
      <c r="B31">
        <v>527.91999999999996</v>
      </c>
      <c r="C31">
        <v>780.5</v>
      </c>
      <c r="D31">
        <v>968.69</v>
      </c>
      <c r="F31" t="s">
        <v>93</v>
      </c>
      <c r="G31" s="88">
        <f t="shared" si="9"/>
        <v>507.62</v>
      </c>
      <c r="H31" s="88">
        <f t="shared" si="10"/>
        <v>750.48</v>
      </c>
      <c r="I31" s="88">
        <f t="shared" si="11"/>
        <v>931.43</v>
      </c>
    </row>
    <row r="32" spans="1:9" x14ac:dyDescent="0.2">
      <c r="A32" t="s">
        <v>8</v>
      </c>
      <c r="B32">
        <v>621.03</v>
      </c>
      <c r="C32">
        <v>994.44</v>
      </c>
      <c r="D32">
        <v>1144</v>
      </c>
      <c r="F32" t="s">
        <v>8</v>
      </c>
      <c r="G32" s="88">
        <f t="shared" si="9"/>
        <v>597.14</v>
      </c>
      <c r="H32" s="88">
        <f t="shared" si="10"/>
        <v>956.19</v>
      </c>
      <c r="I32" s="88">
        <f t="shared" si="11"/>
        <v>1100</v>
      </c>
    </row>
    <row r="33" spans="1:9" x14ac:dyDescent="0.2">
      <c r="A33" t="s">
        <v>45</v>
      </c>
      <c r="B33">
        <v>826.06</v>
      </c>
      <c r="C33">
        <v>1325.26</v>
      </c>
      <c r="D33">
        <v>1523.35</v>
      </c>
      <c r="F33" t="s">
        <v>45</v>
      </c>
      <c r="G33" s="88">
        <f t="shared" si="9"/>
        <v>794.29</v>
      </c>
      <c r="H33" s="88">
        <f t="shared" si="10"/>
        <v>1274.29</v>
      </c>
      <c r="I33" s="88">
        <f t="shared" si="11"/>
        <v>1464.76</v>
      </c>
    </row>
    <row r="34" spans="1:9" x14ac:dyDescent="0.2">
      <c r="A34" t="s">
        <v>46</v>
      </c>
      <c r="B34">
        <v>1035.05</v>
      </c>
      <c r="C34">
        <v>1655.09</v>
      </c>
      <c r="D34">
        <v>1905.68</v>
      </c>
      <c r="F34" t="s">
        <v>46</v>
      </c>
      <c r="G34" s="88">
        <f t="shared" si="9"/>
        <v>995.24</v>
      </c>
      <c r="H34" s="88">
        <f t="shared" si="10"/>
        <v>1591.43</v>
      </c>
      <c r="I34" s="88">
        <f t="shared" si="11"/>
        <v>1832.38</v>
      </c>
    </row>
    <row r="35" spans="1:9" x14ac:dyDescent="0.2">
      <c r="A35" t="s">
        <v>59</v>
      </c>
      <c r="B35" t="s">
        <v>10</v>
      </c>
      <c r="C35" t="s">
        <v>10</v>
      </c>
      <c r="D35" t="s">
        <v>10</v>
      </c>
      <c r="F35" t="s">
        <v>59</v>
      </c>
      <c r="G35" t="s">
        <v>10</v>
      </c>
      <c r="H35" t="s">
        <v>10</v>
      </c>
      <c r="I35" t="s">
        <v>10</v>
      </c>
    </row>
    <row r="36" spans="1:9" x14ac:dyDescent="0.2">
      <c r="A36" t="s">
        <v>60</v>
      </c>
      <c r="B36" t="s">
        <v>10</v>
      </c>
      <c r="C36" t="s">
        <v>10</v>
      </c>
      <c r="D36" t="s">
        <v>10</v>
      </c>
      <c r="F36" t="s">
        <v>60</v>
      </c>
      <c r="G36" t="s">
        <v>10</v>
      </c>
      <c r="H36" t="s">
        <v>10</v>
      </c>
      <c r="I36" t="s">
        <v>10</v>
      </c>
    </row>
    <row r="38" spans="1:9" x14ac:dyDescent="0.2">
      <c r="A38" t="s">
        <v>13</v>
      </c>
      <c r="F38" t="s">
        <v>13</v>
      </c>
    </row>
    <row r="39" spans="1:9" x14ac:dyDescent="0.2">
      <c r="A39" t="s">
        <v>1</v>
      </c>
      <c r="B39" t="s">
        <v>2</v>
      </c>
      <c r="C39" t="s">
        <v>3</v>
      </c>
      <c r="D39" t="s">
        <v>4</v>
      </c>
      <c r="F39" t="s">
        <v>1</v>
      </c>
      <c r="G39" t="s">
        <v>2</v>
      </c>
      <c r="H39" t="s">
        <v>3</v>
      </c>
      <c r="I39" t="s">
        <v>4</v>
      </c>
    </row>
    <row r="40" spans="1:9" x14ac:dyDescent="0.2">
      <c r="A40" t="s">
        <v>5</v>
      </c>
      <c r="B40">
        <v>277.33</v>
      </c>
      <c r="C40">
        <v>352.61</v>
      </c>
      <c r="D40">
        <v>487.31</v>
      </c>
      <c r="F40" t="s">
        <v>5</v>
      </c>
      <c r="G40" s="88">
        <f>ROUND((B40/1.04),2)</f>
        <v>266.66000000000003</v>
      </c>
      <c r="H40" s="88">
        <f t="shared" ref="H40:H46" si="12">ROUND((C40/1.04),2)</f>
        <v>339.05</v>
      </c>
      <c r="I40" s="88">
        <f t="shared" ref="I40:I46" si="13">ROUND((D40/1.04),2)</f>
        <v>468.57</v>
      </c>
    </row>
    <row r="41" spans="1:9" x14ac:dyDescent="0.2">
      <c r="A41" t="s">
        <v>6</v>
      </c>
      <c r="B41">
        <v>382.32</v>
      </c>
      <c r="C41">
        <v>487.31</v>
      </c>
      <c r="D41">
        <v>650.74</v>
      </c>
      <c r="F41" t="s">
        <v>6</v>
      </c>
      <c r="G41" s="88">
        <f t="shared" ref="G41:G46" si="14">ROUND((B41/1.04),2)</f>
        <v>367.62</v>
      </c>
      <c r="H41" s="88">
        <f t="shared" si="12"/>
        <v>468.57</v>
      </c>
      <c r="I41" s="88">
        <f t="shared" si="13"/>
        <v>625.71</v>
      </c>
    </row>
    <row r="42" spans="1:9" x14ac:dyDescent="0.2">
      <c r="A42" t="s">
        <v>7</v>
      </c>
      <c r="B42">
        <v>492.27</v>
      </c>
      <c r="C42">
        <v>636.88</v>
      </c>
      <c r="D42">
        <v>844.88</v>
      </c>
      <c r="F42" t="s">
        <v>7</v>
      </c>
      <c r="G42" s="88">
        <f t="shared" si="14"/>
        <v>473.34</v>
      </c>
      <c r="H42" s="88">
        <f t="shared" si="12"/>
        <v>612.38</v>
      </c>
      <c r="I42" s="88">
        <f t="shared" si="13"/>
        <v>812.38</v>
      </c>
    </row>
    <row r="43" spans="1:9" x14ac:dyDescent="0.2">
      <c r="A43" t="s">
        <v>93</v>
      </c>
      <c r="B43">
        <v>594.29</v>
      </c>
      <c r="C43">
        <v>718.1</v>
      </c>
      <c r="D43">
        <v>1032.08</v>
      </c>
      <c r="F43" t="s">
        <v>93</v>
      </c>
      <c r="G43" s="88">
        <f t="shared" si="14"/>
        <v>571.42999999999995</v>
      </c>
      <c r="H43" s="88">
        <f t="shared" si="12"/>
        <v>690.48</v>
      </c>
      <c r="I43" s="88">
        <f t="shared" si="13"/>
        <v>992.38</v>
      </c>
    </row>
    <row r="44" spans="1:9" x14ac:dyDescent="0.2">
      <c r="A44" t="s">
        <v>8</v>
      </c>
      <c r="B44">
        <v>695.31</v>
      </c>
      <c r="C44">
        <v>800.3</v>
      </c>
      <c r="D44">
        <v>1217.3</v>
      </c>
      <c r="F44" t="s">
        <v>8</v>
      </c>
      <c r="G44" s="88">
        <f t="shared" si="14"/>
        <v>668.57</v>
      </c>
      <c r="H44" s="88">
        <f t="shared" si="12"/>
        <v>769.52</v>
      </c>
      <c r="I44" s="88">
        <f t="shared" si="13"/>
        <v>1170.48</v>
      </c>
    </row>
    <row r="45" spans="1:9" x14ac:dyDescent="0.2">
      <c r="A45" t="s">
        <v>45</v>
      </c>
      <c r="B45">
        <v>925.1</v>
      </c>
      <c r="C45">
        <v>1066.74</v>
      </c>
      <c r="D45">
        <v>1624.38</v>
      </c>
      <c r="F45" t="s">
        <v>45</v>
      </c>
      <c r="G45" s="88">
        <f t="shared" si="14"/>
        <v>889.52</v>
      </c>
      <c r="H45" s="88">
        <f t="shared" si="12"/>
        <v>1025.71</v>
      </c>
      <c r="I45" s="88">
        <f t="shared" si="13"/>
        <v>1561.9</v>
      </c>
    </row>
    <row r="46" spans="1:9" x14ac:dyDescent="0.2">
      <c r="A46" t="s">
        <v>46</v>
      </c>
      <c r="B46">
        <v>1157.8699999999999</v>
      </c>
      <c r="C46">
        <v>1335.16</v>
      </c>
      <c r="D46">
        <v>2029.49</v>
      </c>
      <c r="F46" t="s">
        <v>46</v>
      </c>
      <c r="G46" s="88">
        <f t="shared" si="14"/>
        <v>1113.3399999999999</v>
      </c>
      <c r="H46" s="88">
        <f t="shared" si="12"/>
        <v>1283.81</v>
      </c>
      <c r="I46" s="88">
        <f t="shared" si="13"/>
        <v>1951.43</v>
      </c>
    </row>
    <row r="47" spans="1:9" x14ac:dyDescent="0.2">
      <c r="A47" t="s">
        <v>59</v>
      </c>
      <c r="B47" t="s">
        <v>10</v>
      </c>
      <c r="C47" t="s">
        <v>10</v>
      </c>
      <c r="D47" t="s">
        <v>10</v>
      </c>
      <c r="F47" t="s">
        <v>59</v>
      </c>
      <c r="G47" t="s">
        <v>10</v>
      </c>
      <c r="H47" t="s">
        <v>10</v>
      </c>
      <c r="I47" t="s">
        <v>10</v>
      </c>
    </row>
    <row r="48" spans="1:9" x14ac:dyDescent="0.2">
      <c r="A48" t="s">
        <v>60</v>
      </c>
      <c r="B48" t="s">
        <v>10</v>
      </c>
      <c r="C48" t="s">
        <v>10</v>
      </c>
      <c r="D48" t="s">
        <v>10</v>
      </c>
      <c r="F48" t="s">
        <v>60</v>
      </c>
      <c r="G48" t="s">
        <v>10</v>
      </c>
      <c r="H48" t="s">
        <v>10</v>
      </c>
      <c r="I48" t="s">
        <v>10</v>
      </c>
    </row>
    <row r="50" spans="1:9" x14ac:dyDescent="0.2">
      <c r="A50" t="s">
        <v>47</v>
      </c>
      <c r="F50" t="s">
        <v>47</v>
      </c>
    </row>
    <row r="51" spans="1:9" x14ac:dyDescent="0.2">
      <c r="A51" t="s">
        <v>1</v>
      </c>
      <c r="B51" t="s">
        <v>2</v>
      </c>
      <c r="C51" t="s">
        <v>3</v>
      </c>
      <c r="D51" t="s">
        <v>4</v>
      </c>
      <c r="F51" t="s">
        <v>1</v>
      </c>
      <c r="G51" t="s">
        <v>2</v>
      </c>
      <c r="H51" t="s">
        <v>3</v>
      </c>
      <c r="I51" t="s">
        <v>4</v>
      </c>
    </row>
    <row r="52" spans="1:9" x14ac:dyDescent="0.2">
      <c r="A52" t="s">
        <v>5</v>
      </c>
      <c r="B52">
        <v>189.18</v>
      </c>
      <c r="C52">
        <v>214.93</v>
      </c>
      <c r="D52">
        <v>282.29000000000002</v>
      </c>
      <c r="F52" t="s">
        <v>5</v>
      </c>
      <c r="G52" s="88">
        <f>ROUND((B52/1.04),2)</f>
        <v>181.9</v>
      </c>
      <c r="H52" s="88">
        <f t="shared" ref="H52:H58" si="15">ROUND((C52/1.04),2)</f>
        <v>206.66</v>
      </c>
      <c r="I52" s="88">
        <f t="shared" ref="I52:I58" si="16">ROUND((D52/1.04),2)</f>
        <v>271.43</v>
      </c>
    </row>
    <row r="53" spans="1:9" x14ac:dyDescent="0.2">
      <c r="A53" t="s">
        <v>6</v>
      </c>
      <c r="B53">
        <v>196.11</v>
      </c>
      <c r="C53">
        <v>282.29000000000002</v>
      </c>
      <c r="D53">
        <v>368.46</v>
      </c>
      <c r="F53" t="s">
        <v>6</v>
      </c>
      <c r="G53" s="88">
        <f t="shared" ref="G53:G58" si="17">ROUND((B53/1.04),2)</f>
        <v>188.57</v>
      </c>
      <c r="H53" s="88">
        <f t="shared" si="15"/>
        <v>271.43</v>
      </c>
      <c r="I53" s="88">
        <f t="shared" si="16"/>
        <v>354.29</v>
      </c>
    </row>
    <row r="54" spans="1:9" x14ac:dyDescent="0.2">
      <c r="A54" t="s">
        <v>7</v>
      </c>
      <c r="B54">
        <v>267.43</v>
      </c>
      <c r="C54">
        <v>345.68</v>
      </c>
      <c r="D54">
        <v>499.2</v>
      </c>
      <c r="F54" t="s">
        <v>7</v>
      </c>
      <c r="G54" s="88">
        <f t="shared" si="17"/>
        <v>257.14</v>
      </c>
      <c r="H54" s="88">
        <f t="shared" si="15"/>
        <v>332.38</v>
      </c>
      <c r="I54" s="88">
        <f t="shared" si="16"/>
        <v>480</v>
      </c>
    </row>
    <row r="55" spans="1:9" x14ac:dyDescent="0.2">
      <c r="A55" t="s">
        <v>93</v>
      </c>
      <c r="B55">
        <v>361.52</v>
      </c>
      <c r="C55">
        <v>514.05999999999995</v>
      </c>
      <c r="D55">
        <v>627.96</v>
      </c>
      <c r="F55" t="s">
        <v>93</v>
      </c>
      <c r="G55" s="88">
        <f t="shared" si="17"/>
        <v>347.62</v>
      </c>
      <c r="H55" s="88">
        <f t="shared" si="15"/>
        <v>494.29</v>
      </c>
      <c r="I55" s="88">
        <f t="shared" si="16"/>
        <v>603.80999999999995</v>
      </c>
    </row>
    <row r="56" spans="1:9" x14ac:dyDescent="0.2">
      <c r="A56" t="s">
        <v>8</v>
      </c>
      <c r="B56">
        <v>454.63</v>
      </c>
      <c r="C56">
        <v>681.45</v>
      </c>
      <c r="D56">
        <v>756.72</v>
      </c>
      <c r="F56" t="s">
        <v>8</v>
      </c>
      <c r="G56" s="88">
        <f t="shared" si="17"/>
        <v>437.14</v>
      </c>
      <c r="H56" s="88">
        <f t="shared" si="15"/>
        <v>655.24</v>
      </c>
      <c r="I56" s="88">
        <f t="shared" si="16"/>
        <v>727.62</v>
      </c>
    </row>
    <row r="57" spans="1:9" x14ac:dyDescent="0.2">
      <c r="A57" t="s">
        <v>45</v>
      </c>
      <c r="B57">
        <v>606.16999999999996</v>
      </c>
      <c r="C57">
        <v>907.28</v>
      </c>
      <c r="D57">
        <v>1008.3</v>
      </c>
      <c r="F57" t="s">
        <v>45</v>
      </c>
      <c r="G57" s="88">
        <f t="shared" si="17"/>
        <v>582.86</v>
      </c>
      <c r="H57" s="88">
        <f t="shared" si="15"/>
        <v>872.38</v>
      </c>
      <c r="I57" s="88">
        <f t="shared" si="16"/>
        <v>969.52</v>
      </c>
    </row>
    <row r="58" spans="1:9" x14ac:dyDescent="0.2">
      <c r="A58" t="s">
        <v>46</v>
      </c>
      <c r="B58">
        <v>758.7</v>
      </c>
      <c r="C58">
        <v>1133.0999999999999</v>
      </c>
      <c r="D58">
        <v>1261.8699999999999</v>
      </c>
      <c r="F58" t="s">
        <v>46</v>
      </c>
      <c r="G58" s="88">
        <f t="shared" si="17"/>
        <v>729.52</v>
      </c>
      <c r="H58" s="88">
        <f t="shared" si="15"/>
        <v>1089.52</v>
      </c>
      <c r="I58" s="88">
        <f t="shared" si="16"/>
        <v>1213.3399999999999</v>
      </c>
    </row>
    <row r="59" spans="1:9" x14ac:dyDescent="0.2">
      <c r="A59" t="s">
        <v>59</v>
      </c>
      <c r="B59">
        <v>873.6</v>
      </c>
      <c r="C59">
        <v>1302.48</v>
      </c>
      <c r="D59">
        <v>1451.05</v>
      </c>
      <c r="F59" t="s">
        <v>59</v>
      </c>
      <c r="G59" s="88">
        <f>ROUND((B59/1.04),2)</f>
        <v>840</v>
      </c>
      <c r="H59" s="88">
        <f t="shared" ref="H59" si="18">ROUND((C59/1.04),2)</f>
        <v>1252.3800000000001</v>
      </c>
      <c r="I59" s="88">
        <f t="shared" ref="I59" si="19">ROUND((D59/1.04),2)</f>
        <v>1395.24</v>
      </c>
    </row>
    <row r="60" spans="1:9" x14ac:dyDescent="0.2">
      <c r="A60" t="s">
        <v>60</v>
      </c>
      <c r="B60" t="s">
        <v>10</v>
      </c>
      <c r="C60" t="s">
        <v>10</v>
      </c>
      <c r="D60" t="s">
        <v>10</v>
      </c>
      <c r="F60" t="s">
        <v>60</v>
      </c>
      <c r="G60" t="s">
        <v>10</v>
      </c>
      <c r="H60" t="s">
        <v>10</v>
      </c>
      <c r="I60" t="s">
        <v>10</v>
      </c>
    </row>
    <row r="62" spans="1:9" x14ac:dyDescent="0.2">
      <c r="A62" t="s">
        <v>48</v>
      </c>
      <c r="F62" t="s">
        <v>48</v>
      </c>
    </row>
    <row r="63" spans="1:9" x14ac:dyDescent="0.2">
      <c r="A63" t="s">
        <v>1</v>
      </c>
      <c r="B63" t="s">
        <v>2</v>
      </c>
      <c r="C63" t="s">
        <v>3</v>
      </c>
      <c r="D63" t="s">
        <v>4</v>
      </c>
      <c r="F63" t="s">
        <v>1</v>
      </c>
      <c r="G63" t="s">
        <v>2</v>
      </c>
      <c r="H63" t="s">
        <v>3</v>
      </c>
      <c r="I63" t="s">
        <v>4</v>
      </c>
    </row>
    <row r="64" spans="1:9" x14ac:dyDescent="0.2">
      <c r="A64" t="s">
        <v>5</v>
      </c>
      <c r="B64">
        <v>282.29000000000002</v>
      </c>
      <c r="C64">
        <v>368.46</v>
      </c>
      <c r="D64">
        <v>507.12</v>
      </c>
      <c r="F64" t="s">
        <v>5</v>
      </c>
      <c r="G64" s="88">
        <f>ROUND((B64/1.04),2)</f>
        <v>271.43</v>
      </c>
      <c r="H64" s="88">
        <f t="shared" ref="H64:H70" si="20">ROUND((C64/1.04),2)</f>
        <v>354.29</v>
      </c>
      <c r="I64" s="88">
        <f t="shared" ref="I64:I70" si="21">ROUND((D64/1.04),2)</f>
        <v>487.62</v>
      </c>
    </row>
    <row r="65" spans="1:9" x14ac:dyDescent="0.2">
      <c r="A65" t="s">
        <v>6</v>
      </c>
      <c r="B65">
        <v>368.46</v>
      </c>
      <c r="C65">
        <v>507.12</v>
      </c>
      <c r="D65">
        <v>704.23</v>
      </c>
      <c r="F65" t="s">
        <v>6</v>
      </c>
      <c r="G65" s="88">
        <f t="shared" ref="G65:G70" si="22">ROUND((B65/1.04),2)</f>
        <v>354.29</v>
      </c>
      <c r="H65" s="88">
        <f t="shared" si="20"/>
        <v>487.62</v>
      </c>
      <c r="I65" s="88">
        <f t="shared" si="21"/>
        <v>677.14</v>
      </c>
    </row>
    <row r="66" spans="1:9" x14ac:dyDescent="0.2">
      <c r="A66" t="s">
        <v>7</v>
      </c>
      <c r="B66">
        <v>499.2</v>
      </c>
      <c r="C66">
        <v>651.73</v>
      </c>
      <c r="D66">
        <v>910.25</v>
      </c>
      <c r="F66" t="s">
        <v>7</v>
      </c>
      <c r="G66" s="88">
        <f t="shared" si="22"/>
        <v>480</v>
      </c>
      <c r="H66" s="88">
        <f t="shared" si="20"/>
        <v>626.66</v>
      </c>
      <c r="I66" s="88">
        <f t="shared" si="21"/>
        <v>875.24</v>
      </c>
    </row>
    <row r="67" spans="1:9" x14ac:dyDescent="0.2">
      <c r="A67" t="s">
        <v>93</v>
      </c>
      <c r="B67">
        <v>606.16999999999996</v>
      </c>
      <c r="C67">
        <v>898.36</v>
      </c>
      <c r="D67">
        <v>1113.3</v>
      </c>
      <c r="F67" t="s">
        <v>93</v>
      </c>
      <c r="G67" s="88">
        <f t="shared" si="22"/>
        <v>582.86</v>
      </c>
      <c r="H67" s="88">
        <f t="shared" si="20"/>
        <v>863.81</v>
      </c>
      <c r="I67" s="88">
        <f t="shared" si="21"/>
        <v>1070.48</v>
      </c>
    </row>
    <row r="68" spans="1:9" x14ac:dyDescent="0.2">
      <c r="A68" t="s">
        <v>8</v>
      </c>
      <c r="B68">
        <v>713.14</v>
      </c>
      <c r="C68">
        <v>1144</v>
      </c>
      <c r="D68">
        <v>1315.35</v>
      </c>
      <c r="F68" t="s">
        <v>8</v>
      </c>
      <c r="G68" s="88">
        <f t="shared" si="22"/>
        <v>685.71</v>
      </c>
      <c r="H68" s="88">
        <f t="shared" si="20"/>
        <v>1100</v>
      </c>
      <c r="I68" s="88">
        <f t="shared" si="21"/>
        <v>1264.76</v>
      </c>
    </row>
    <row r="69" spans="1:9" x14ac:dyDescent="0.2">
      <c r="A69" t="s">
        <v>45</v>
      </c>
      <c r="B69">
        <v>949.87</v>
      </c>
      <c r="C69">
        <v>1523.35</v>
      </c>
      <c r="D69">
        <v>1753.14</v>
      </c>
      <c r="F69" t="s">
        <v>45</v>
      </c>
      <c r="G69" s="88">
        <f t="shared" si="22"/>
        <v>913.34</v>
      </c>
      <c r="H69" s="88">
        <f t="shared" si="20"/>
        <v>1464.76</v>
      </c>
      <c r="I69" s="88">
        <f t="shared" si="21"/>
        <v>1685.71</v>
      </c>
    </row>
    <row r="70" spans="1:9" x14ac:dyDescent="0.2">
      <c r="A70" t="s">
        <v>46</v>
      </c>
      <c r="B70">
        <v>1188.57</v>
      </c>
      <c r="C70">
        <v>1903.7</v>
      </c>
      <c r="D70">
        <v>2191.92</v>
      </c>
      <c r="F70" t="s">
        <v>46</v>
      </c>
      <c r="G70" s="88">
        <f t="shared" si="22"/>
        <v>1142.8599999999999</v>
      </c>
      <c r="H70" s="88">
        <f t="shared" si="20"/>
        <v>1830.48</v>
      </c>
      <c r="I70" s="88">
        <f t="shared" si="21"/>
        <v>2107.62</v>
      </c>
    </row>
    <row r="71" spans="1:9" x14ac:dyDescent="0.2">
      <c r="A71" t="s">
        <v>59</v>
      </c>
      <c r="B71" t="s">
        <v>10</v>
      </c>
      <c r="C71" t="s">
        <v>10</v>
      </c>
      <c r="D71" t="s">
        <v>10</v>
      </c>
      <c r="F71" t="s">
        <v>59</v>
      </c>
      <c r="G71" t="s">
        <v>10</v>
      </c>
      <c r="H71" t="s">
        <v>10</v>
      </c>
      <c r="I71" t="s">
        <v>10</v>
      </c>
    </row>
    <row r="72" spans="1:9" x14ac:dyDescent="0.2">
      <c r="A72" t="s">
        <v>60</v>
      </c>
      <c r="B72" t="s">
        <v>10</v>
      </c>
      <c r="C72" t="s">
        <v>10</v>
      </c>
      <c r="D72" t="s">
        <v>10</v>
      </c>
      <c r="F72" t="s">
        <v>60</v>
      </c>
      <c r="G72" t="s">
        <v>10</v>
      </c>
      <c r="H72" t="s">
        <v>10</v>
      </c>
      <c r="I72" t="s">
        <v>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9"/>
  <sheetViews>
    <sheetView showGridLines="0" showRowColHeaders="0" workbookViewId="0">
      <selection sqref="A1:B1"/>
    </sheetView>
  </sheetViews>
  <sheetFormatPr defaultRowHeight="12.75" x14ac:dyDescent="0.2"/>
  <cols>
    <col min="1" max="1" width="24" bestFit="1" customWidth="1"/>
    <col min="2" max="2" width="58.7109375" customWidth="1"/>
  </cols>
  <sheetData>
    <row r="1" spans="1:2" ht="18" x14ac:dyDescent="0.25">
      <c r="A1" s="123" t="s">
        <v>88</v>
      </c>
      <c r="B1" s="124"/>
    </row>
    <row r="2" spans="1:2" ht="15" x14ac:dyDescent="0.2">
      <c r="A2" s="40" t="s">
        <v>89</v>
      </c>
      <c r="B2" s="41" t="s">
        <v>68</v>
      </c>
    </row>
    <row r="3" spans="1:2" ht="15" x14ac:dyDescent="0.2">
      <c r="A3" s="42" t="s">
        <v>69</v>
      </c>
      <c r="B3" s="43" t="s">
        <v>72</v>
      </c>
    </row>
    <row r="4" spans="1:2" ht="15" x14ac:dyDescent="0.2">
      <c r="A4" s="44" t="s">
        <v>70</v>
      </c>
      <c r="B4" s="45" t="s">
        <v>73</v>
      </c>
    </row>
    <row r="5" spans="1:2" ht="15" x14ac:dyDescent="0.2">
      <c r="A5" s="46" t="s">
        <v>71</v>
      </c>
      <c r="B5" s="47"/>
    </row>
    <row r="6" spans="1:2" ht="15" x14ac:dyDescent="0.2">
      <c r="A6" s="42" t="s">
        <v>74</v>
      </c>
      <c r="B6" s="43" t="s">
        <v>75</v>
      </c>
    </row>
    <row r="7" spans="1:2" ht="15" x14ac:dyDescent="0.2">
      <c r="A7" s="46"/>
      <c r="B7" s="48" t="s">
        <v>73</v>
      </c>
    </row>
    <row r="8" spans="1:2" ht="30" x14ac:dyDescent="0.2">
      <c r="A8" s="42" t="s">
        <v>76</v>
      </c>
      <c r="B8" s="43" t="s">
        <v>77</v>
      </c>
    </row>
    <row r="9" spans="1:2" ht="15" x14ac:dyDescent="0.2">
      <c r="A9" s="46"/>
      <c r="B9" s="48" t="s">
        <v>73</v>
      </c>
    </row>
    <row r="10" spans="1:2" ht="15" x14ac:dyDescent="0.2">
      <c r="A10" s="42" t="s">
        <v>78</v>
      </c>
      <c r="B10" s="43" t="s">
        <v>79</v>
      </c>
    </row>
    <row r="11" spans="1:2" ht="15" x14ac:dyDescent="0.2">
      <c r="A11" s="46"/>
      <c r="B11" s="48" t="s">
        <v>73</v>
      </c>
    </row>
    <row r="12" spans="1:2" ht="30" x14ac:dyDescent="0.2">
      <c r="A12" s="42" t="s">
        <v>80</v>
      </c>
      <c r="B12" s="43" t="s">
        <v>81</v>
      </c>
    </row>
    <row r="13" spans="1:2" ht="15" x14ac:dyDescent="0.2">
      <c r="A13" s="46"/>
      <c r="B13" s="48" t="s">
        <v>73</v>
      </c>
    </row>
    <row r="14" spans="1:2" ht="30" x14ac:dyDescent="0.2">
      <c r="A14" s="42" t="s">
        <v>82</v>
      </c>
      <c r="B14" s="43" t="s">
        <v>83</v>
      </c>
    </row>
    <row r="15" spans="1:2" ht="15" x14ac:dyDescent="0.2">
      <c r="A15" s="46"/>
      <c r="B15" s="48" t="s">
        <v>73</v>
      </c>
    </row>
    <row r="16" spans="1:2" ht="45" x14ac:dyDescent="0.2">
      <c r="A16" s="42" t="s">
        <v>84</v>
      </c>
      <c r="B16" s="43" t="s">
        <v>85</v>
      </c>
    </row>
    <row r="17" spans="1:2" ht="15" x14ac:dyDescent="0.2">
      <c r="A17" s="46"/>
      <c r="B17" s="48" t="s">
        <v>73</v>
      </c>
    </row>
    <row r="18" spans="1:2" ht="45" x14ac:dyDescent="0.2">
      <c r="A18" s="42" t="s">
        <v>86</v>
      </c>
      <c r="B18" s="43" t="s">
        <v>87</v>
      </c>
    </row>
    <row r="19" spans="1:2" ht="15.75" thickBot="1" x14ac:dyDescent="0.25">
      <c r="A19" s="49"/>
      <c r="B19" s="50" t="s">
        <v>73</v>
      </c>
    </row>
  </sheetData>
  <mergeCells count="1">
    <mergeCell ref="A1:B1"/>
  </mergeCell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2"/>
  <sheetViews>
    <sheetView workbookViewId="0">
      <selection activeCell="B9" sqref="B9"/>
    </sheetView>
  </sheetViews>
  <sheetFormatPr defaultRowHeight="12.75" x14ac:dyDescent="0.2"/>
  <cols>
    <col min="1" max="2" width="27.85546875" customWidth="1"/>
    <col min="3" max="3" width="27.28515625" customWidth="1"/>
    <col min="4" max="4" width="28.28515625" customWidth="1"/>
    <col min="5" max="5" width="13" customWidth="1"/>
  </cols>
  <sheetData>
    <row r="1" spans="1:8" ht="80.25" customHeight="1" x14ac:dyDescent="0.2"/>
    <row r="5" spans="1:8" ht="18" x14ac:dyDescent="0.25">
      <c r="A5" s="4" t="s">
        <v>0</v>
      </c>
      <c r="B5" s="5"/>
      <c r="C5" s="5"/>
      <c r="D5" s="1"/>
      <c r="E5" s="1"/>
      <c r="F5" s="1"/>
      <c r="G5" s="1"/>
      <c r="H5" s="1"/>
    </row>
    <row r="7" spans="1:8" x14ac:dyDescent="0.2">
      <c r="A7" s="2" t="s">
        <v>1</v>
      </c>
      <c r="B7" s="2" t="s">
        <v>2</v>
      </c>
      <c r="C7" s="2" t="s">
        <v>3</v>
      </c>
      <c r="D7" s="3" t="s">
        <v>4</v>
      </c>
    </row>
    <row r="8" spans="1:8" x14ac:dyDescent="0.2">
      <c r="A8" s="2" t="s">
        <v>5</v>
      </c>
      <c r="B8" s="2">
        <v>116</v>
      </c>
      <c r="C8" s="2">
        <v>132</v>
      </c>
      <c r="D8" s="2">
        <v>174</v>
      </c>
    </row>
    <row r="9" spans="1:8" x14ac:dyDescent="0.2">
      <c r="A9" s="2" t="s">
        <v>6</v>
      </c>
      <c r="B9" s="2">
        <v>121</v>
      </c>
      <c r="C9" s="2">
        <v>174</v>
      </c>
      <c r="D9" s="2">
        <v>227</v>
      </c>
    </row>
    <row r="10" spans="1:8" x14ac:dyDescent="0.2">
      <c r="A10" s="2" t="s">
        <v>7</v>
      </c>
      <c r="B10" s="2">
        <v>164</v>
      </c>
      <c r="C10" s="2">
        <v>212</v>
      </c>
      <c r="D10" s="2">
        <v>307</v>
      </c>
    </row>
    <row r="11" spans="1:8" x14ac:dyDescent="0.2">
      <c r="A11" s="2" t="s">
        <v>8</v>
      </c>
      <c r="B11" s="2">
        <v>280</v>
      </c>
      <c r="C11" s="2">
        <v>419</v>
      </c>
      <c r="D11" s="2">
        <v>466</v>
      </c>
    </row>
    <row r="12" spans="1:8" x14ac:dyDescent="0.2">
      <c r="A12" s="2" t="s">
        <v>9</v>
      </c>
      <c r="B12" s="2" t="s">
        <v>10</v>
      </c>
      <c r="C12" s="2" t="s">
        <v>10</v>
      </c>
      <c r="D12" s="2" t="s">
        <v>10</v>
      </c>
    </row>
    <row r="16" spans="1:8" ht="18" x14ac:dyDescent="0.25">
      <c r="A16" s="4" t="s">
        <v>11</v>
      </c>
    </row>
    <row r="17" spans="1:4" x14ac:dyDescent="0.2">
      <c r="A17" s="2" t="s">
        <v>1</v>
      </c>
      <c r="B17" s="2" t="s">
        <v>2</v>
      </c>
      <c r="C17" s="2" t="s">
        <v>3</v>
      </c>
      <c r="D17" s="3" t="s">
        <v>4</v>
      </c>
    </row>
    <row r="18" spans="1:4" x14ac:dyDescent="0.2">
      <c r="A18" s="2" t="s">
        <v>5</v>
      </c>
      <c r="B18" s="2">
        <v>121</v>
      </c>
      <c r="C18" s="2">
        <v>169</v>
      </c>
      <c r="D18" s="2">
        <v>227</v>
      </c>
    </row>
    <row r="19" spans="1:4" x14ac:dyDescent="0.2">
      <c r="A19" s="2" t="s">
        <v>6</v>
      </c>
      <c r="B19" s="2">
        <v>174</v>
      </c>
      <c r="C19" s="2">
        <v>227</v>
      </c>
      <c r="D19" s="2">
        <v>381</v>
      </c>
    </row>
    <row r="20" spans="1:4" x14ac:dyDescent="0.2">
      <c r="A20" s="2" t="s">
        <v>7</v>
      </c>
      <c r="B20" s="2">
        <v>227</v>
      </c>
      <c r="C20" s="2">
        <v>249</v>
      </c>
      <c r="D20" s="2">
        <v>386</v>
      </c>
    </row>
    <row r="21" spans="1:4" x14ac:dyDescent="0.2">
      <c r="A21" s="2" t="s">
        <v>8</v>
      </c>
      <c r="B21" s="2">
        <v>344</v>
      </c>
      <c r="C21" s="2">
        <v>492</v>
      </c>
      <c r="D21" s="2">
        <v>567</v>
      </c>
    </row>
    <row r="22" spans="1:4" x14ac:dyDescent="0.2">
      <c r="A22" s="2" t="s">
        <v>9</v>
      </c>
      <c r="B22" s="2" t="s">
        <v>10</v>
      </c>
      <c r="C22" s="2" t="s">
        <v>10</v>
      </c>
      <c r="D22" s="2" t="s">
        <v>10</v>
      </c>
    </row>
    <row r="26" spans="1:4" ht="18" x14ac:dyDescent="0.25">
      <c r="A26" s="4" t="s">
        <v>12</v>
      </c>
    </row>
    <row r="27" spans="1:4" x14ac:dyDescent="0.2">
      <c r="A27" s="2" t="s">
        <v>1</v>
      </c>
      <c r="B27" s="2" t="s">
        <v>2</v>
      </c>
      <c r="C27" s="2" t="s">
        <v>3</v>
      </c>
      <c r="D27" s="3" t="s">
        <v>4</v>
      </c>
    </row>
    <row r="28" spans="1:4" x14ac:dyDescent="0.2">
      <c r="A28" s="2" t="s">
        <v>5</v>
      </c>
      <c r="B28" s="2">
        <v>174</v>
      </c>
      <c r="C28" s="2">
        <v>227</v>
      </c>
      <c r="D28" s="2">
        <v>312</v>
      </c>
    </row>
    <row r="29" spans="1:4" x14ac:dyDescent="0.2">
      <c r="A29" s="2" t="s">
        <v>6</v>
      </c>
      <c r="B29" s="2">
        <v>227</v>
      </c>
      <c r="C29" s="2">
        <v>312</v>
      </c>
      <c r="D29" s="2">
        <v>434</v>
      </c>
    </row>
    <row r="30" spans="1:4" x14ac:dyDescent="0.2">
      <c r="A30" s="2" t="s">
        <v>7</v>
      </c>
      <c r="B30" s="2">
        <v>307</v>
      </c>
      <c r="C30" s="2">
        <v>402</v>
      </c>
      <c r="D30" s="2">
        <v>561</v>
      </c>
    </row>
    <row r="31" spans="1:4" x14ac:dyDescent="0.2">
      <c r="A31" s="2" t="s">
        <v>8</v>
      </c>
      <c r="B31" s="2">
        <v>439</v>
      </c>
      <c r="C31" s="2">
        <v>704</v>
      </c>
      <c r="D31" s="2">
        <v>810</v>
      </c>
    </row>
    <row r="32" spans="1:4" x14ac:dyDescent="0.2">
      <c r="A32" s="2" t="s">
        <v>9</v>
      </c>
      <c r="B32" s="2" t="s">
        <v>10</v>
      </c>
      <c r="C32" s="2" t="s">
        <v>10</v>
      </c>
      <c r="D32" s="2" t="s">
        <v>10</v>
      </c>
    </row>
    <row r="36" spans="1:4" ht="18" x14ac:dyDescent="0.25">
      <c r="A36" s="4" t="s">
        <v>13</v>
      </c>
    </row>
    <row r="37" spans="1:4" x14ac:dyDescent="0.2">
      <c r="A37" s="2" t="s">
        <v>1</v>
      </c>
      <c r="B37" s="2" t="s">
        <v>2</v>
      </c>
      <c r="C37" s="2" t="s">
        <v>3</v>
      </c>
      <c r="D37" s="3" t="s">
        <v>4</v>
      </c>
    </row>
    <row r="38" spans="1:4" x14ac:dyDescent="0.2">
      <c r="A38" s="2" t="s">
        <v>5</v>
      </c>
      <c r="B38" s="2">
        <v>196</v>
      </c>
      <c r="C38" s="2">
        <v>249</v>
      </c>
      <c r="D38" s="2">
        <v>344</v>
      </c>
    </row>
    <row r="39" spans="1:4" x14ac:dyDescent="0.2">
      <c r="A39" s="2" t="s">
        <v>6</v>
      </c>
      <c r="B39" s="2">
        <v>270</v>
      </c>
      <c r="C39" s="2">
        <v>344</v>
      </c>
      <c r="D39" s="2">
        <v>461</v>
      </c>
    </row>
    <row r="40" spans="1:4" x14ac:dyDescent="0.2">
      <c r="A40" s="2" t="s">
        <v>7</v>
      </c>
      <c r="B40" s="2">
        <v>349</v>
      </c>
      <c r="C40" s="2">
        <v>450</v>
      </c>
      <c r="D40" s="2">
        <v>598</v>
      </c>
    </row>
    <row r="41" spans="1:4" x14ac:dyDescent="0.2">
      <c r="A41" s="2" t="s">
        <v>8</v>
      </c>
      <c r="B41" s="2">
        <v>492</v>
      </c>
      <c r="C41" s="2">
        <v>567</v>
      </c>
      <c r="D41" s="2">
        <v>863</v>
      </c>
    </row>
    <row r="42" spans="1:4" x14ac:dyDescent="0.2">
      <c r="A42" s="2" t="s">
        <v>9</v>
      </c>
      <c r="B42" s="2" t="s">
        <v>10</v>
      </c>
      <c r="C42" s="2" t="s">
        <v>10</v>
      </c>
      <c r="D42" s="2" t="s">
        <v>10</v>
      </c>
    </row>
  </sheetData>
  <customSheetViews>
    <customSheetView guid="{B43AB4DB-73B0-4E0B-B9A1-1D56E437D35E}" state="hidden">
      <selection activeCell="A5" sqref="A5:D42"/>
    </customSheetView>
    <customSheetView guid="{95F69684-2868-4FC5-861B-727DF29869DE}" fitToPage="1" state="hidden">
      <selection activeCell="A5" sqref="A5:D42"/>
      <pageMargins left="0.74803149606299213" right="0.74803149606299213" top="0.98425196850393704" bottom="0.98425196850393704" header="0.51181102362204722" footer="0.51181102362204722"/>
      <pageSetup paperSize="9" scale="79" orientation="portrait" r:id="rId1"/>
      <headerFooter alignWithMargins="0"/>
    </customSheetView>
  </customSheetViews>
  <phoneticPr fontId="4" type="noConversion"/>
  <pageMargins left="0.74803149606299213" right="0.74803149606299213" top="0.98425196850393704" bottom="0.98425196850393704" header="0.51181102362204722" footer="0.51181102362204722"/>
  <pageSetup paperSize="9" scale="79"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Quotation</vt:lpstr>
      <vt:lpstr>Levy sheet</vt:lpstr>
      <vt:lpstr>Land Type Definitions</vt:lpstr>
      <vt:lpstr>Rates</vt:lpstr>
      <vt:lpstr>Quotation!Print_Area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Ciara Bridgette</dc:creator>
  <cp:lastModifiedBy>James Burke (DUW)</cp:lastModifiedBy>
  <cp:lastPrinted>2021-12-07T14:36:26Z</cp:lastPrinted>
  <dcterms:created xsi:type="dcterms:W3CDTF">2013-07-16T11:26:07Z</dcterms:created>
  <dcterms:modified xsi:type="dcterms:W3CDTF">2026-10-21T16:00:23Z</dcterms:modified>
</cp:coreProperties>
</file>